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CB\Afdelingen\Cb\StafPSA\Afdeling\Werkbestanden\vakantieuren\"/>
    </mc:Choice>
  </mc:AlternateContent>
  <bookViews>
    <workbookView xWindow="645" yWindow="-120" windowWidth="20730" windowHeight="11760"/>
  </bookViews>
  <sheets>
    <sheet name="toelichting" sheetId="2" r:id="rId1"/>
    <sheet name="berekening verlof uren" sheetId="1" r:id="rId2"/>
  </sheets>
  <definedNames>
    <definedName name="_xlnm.Print_Area" localSheetId="1">'berekening verlof uren'!$A$1:$G$51</definedName>
    <definedName name="_xlnm.Print_Area" localSheetId="0">toelichting!$A$1:$J$22</definedName>
  </definedNames>
  <calcPr calcId="162913"/>
</workbook>
</file>

<file path=xl/calcChain.xml><?xml version="1.0" encoding="utf-8"?>
<calcChain xmlns="http://schemas.openxmlformats.org/spreadsheetml/2006/main">
  <c r="I38" i="1" l="1"/>
  <c r="D40" i="1" l="1"/>
  <c r="D50" i="1" s="1"/>
  <c r="J25" i="1" l="1"/>
  <c r="D22" i="1" l="1"/>
  <c r="I40" i="1" s="1"/>
  <c r="D27" i="1" s="1"/>
  <c r="B2" i="1"/>
  <c r="I41" i="1" l="1"/>
  <c r="D28" i="1" s="1"/>
  <c r="D29" i="1" s="1"/>
  <c r="I39" i="1"/>
  <c r="E16" i="1" l="1"/>
  <c r="E24" i="1" l="1"/>
  <c r="F35" i="1"/>
  <c r="F36" i="1"/>
  <c r="F37" i="1"/>
  <c r="F38" i="1"/>
  <c r="F49" i="1"/>
  <c r="B4" i="1"/>
  <c r="F34" i="1"/>
</calcChain>
</file>

<file path=xl/comments1.xml><?xml version="1.0" encoding="utf-8"?>
<comments xmlns="http://schemas.openxmlformats.org/spreadsheetml/2006/main">
  <authors>
    <author>Herman Jacobs</author>
  </authors>
  <commentList>
    <comment ref="D49" authorId="0" shapeId="0">
      <text>
        <r>
          <rPr>
            <b/>
            <sz val="9"/>
            <color indexed="81"/>
            <rFont val="Tahoma"/>
            <family val="2"/>
          </rPr>
          <t>algemeen erkende feestdagen (bijvoorbeeld koningsdag) dienen als opgenomen verlof te worden geregistreerd indien dit valt op een dag dat volgens het rooster normaliter zou worden gewerkt</t>
        </r>
      </text>
    </comment>
  </commentList>
</comments>
</file>

<file path=xl/sharedStrings.xml><?xml version="1.0" encoding="utf-8"?>
<sst xmlns="http://schemas.openxmlformats.org/spreadsheetml/2006/main" count="66" uniqueCount="63">
  <si>
    <t>Werkgeversnummer</t>
  </si>
  <si>
    <t>Naam medewerker</t>
  </si>
  <si>
    <t>Ingang DV</t>
  </si>
  <si>
    <t>Einde DV t/m</t>
  </si>
  <si>
    <t>Werkgeversnaam</t>
  </si>
  <si>
    <t>ja</t>
  </si>
  <si>
    <t>nee</t>
  </si>
  <si>
    <t>Opbouw uren sinds</t>
  </si>
  <si>
    <t>totaal</t>
  </si>
  <si>
    <t>maanden</t>
  </si>
  <si>
    <t>dagen</t>
  </si>
  <si>
    <t>Uitgangspunten</t>
  </si>
  <si>
    <t>Gelieve rekening te houden met de uitgangspunten in het tabblad toelichting</t>
  </si>
  <si>
    <t>aantal dagen in maand</t>
  </si>
  <si>
    <t xml:space="preserve">Opgenomen verlof </t>
  </si>
  <si>
    <t>Nieuwjaarsdag</t>
  </si>
  <si>
    <t>Eerste en tweede Kerstdag</t>
  </si>
  <si>
    <t>Tweede Paasdag</t>
  </si>
  <si>
    <t>Hemelvaartsdag</t>
  </si>
  <si>
    <t>Tweede Pinksterdag</t>
  </si>
  <si>
    <t>Koningsdag</t>
  </si>
  <si>
    <t>5 mei, Nationale Feestdag</t>
  </si>
  <si>
    <t>Herfstvakantie</t>
  </si>
  <si>
    <t>Meivakantie</t>
  </si>
  <si>
    <t>Zomervakantie</t>
  </si>
  <si>
    <t>Kerstvakantie</t>
  </si>
  <si>
    <t>Voorjaarsvakantie</t>
  </si>
  <si>
    <t>Was er sprake van langdurige afwezigheid wegens ziekte ?</t>
  </si>
  <si>
    <t>(zie toelichting punt 2)</t>
  </si>
  <si>
    <t>normal verlof</t>
  </si>
  <si>
    <t>onbetaald verlof</t>
  </si>
  <si>
    <t>Werktijdfactor</t>
  </si>
  <si>
    <t>Algemeen erkende feestdagen</t>
  </si>
  <si>
    <t>weken</t>
  </si>
  <si>
    <t>weken maal 1,15</t>
  </si>
  <si>
    <t>Saldo vakantiedagen</t>
  </si>
  <si>
    <t>Recht vakantiedagen op basis van weken DV</t>
  </si>
  <si>
    <t>(uitsluitend indien niet het gehele schooljaar in dienst)</t>
  </si>
  <si>
    <t>begin schooljaar</t>
  </si>
  <si>
    <t>Toelichting afrekening verlof uren OP/DIR Voortgezet Onderwijs</t>
  </si>
  <si>
    <t>Afrekening verlof component 7720 in uren (zie toelichting punt 3)</t>
  </si>
  <si>
    <t>Werkdagen per week</t>
  </si>
  <si>
    <t>Afrekenen vakantieuren op basis gemiddeld aantal uren per dag</t>
  </si>
  <si>
    <t>Aantal weken dienstverband (DV)</t>
  </si>
  <si>
    <t>Teveel verlof opgenomen</t>
  </si>
  <si>
    <r>
      <t xml:space="preserve">1 De berekening vindt plaats over een gedeelte van een </t>
    </r>
    <r>
      <rPr>
        <b/>
        <sz val="10"/>
        <color theme="1"/>
        <rFont val="Arial"/>
        <family val="2"/>
      </rPr>
      <t>schooljaar</t>
    </r>
    <r>
      <rPr>
        <sz val="10"/>
        <color theme="1"/>
        <rFont val="Arial"/>
        <family val="2"/>
      </rPr>
      <t>.</t>
    </r>
  </si>
  <si>
    <r>
      <t>uur</t>
    </r>
    <r>
      <rPr>
        <sz val="10"/>
        <rFont val="Verdana"/>
        <family val="2"/>
      </rPr>
      <t xml:space="preserve"> </t>
    </r>
    <r>
      <rPr>
        <sz val="8"/>
        <rFont val="Arial"/>
        <family val="2"/>
      </rPr>
      <t>(zie toelichting punt 2)</t>
    </r>
  </si>
  <si>
    <t>(zie toelichting punt 6)</t>
  </si>
  <si>
    <t xml:space="preserve">2 Het verlof wordt volgens de CAO VO berekend in dagen. De formule in de cao houdt geen rekening met de werktijdfactor. Op basis van informatie van de VO-raad moet dit wel worden gedaan. In de cao is verder niets bepaald, op welke wijze het aantal vakantiedagen moet worden omgezet in een aantal uren. In dit berekeningsmodel wordt gerekend met een gemiddeld aantal uren per dag op basis van de werktijdfactor* 36,86 uur/het aantal werkdagen per week. Aangezien de cao niet echt voorziet in een bepaling van de berekening van een aantal verlofuren, moet dit spreadsheet worden gezien als een handreiking om een afrekening te kunnen maken als een werknemer niet werkzaam is in het gehele schooljaar. </t>
  </si>
  <si>
    <t>4 Indien een personeelslid ziek is geweest wordt voor de berekening van het uitbetalen van het verlof aangenomen dat als betrokkene in het schooljaar tenminste 4 maal de weektaakomvang verlof heeft genoten, er geen aanspraak bestaat op uitbetaling van het meerdere aantal uren verlof.</t>
  </si>
  <si>
    <t>5.Ingeroosterd regulier verlof (zoals de zomervakantie) dat samenvalt met zwangerschaps- en bevallingsverlof neemt u niet op als genoten regulier verlof bij de betreffende medewerker. Dit vakantieverlof wordt aansluitend op het zwangerschapsen bevallingsverlof, dan wel de zomervakantie genoten, tenzij werkgever en werknemer anders overeenkomen.</t>
  </si>
  <si>
    <t>6.Voor het opgenomen verlof vult u het werkelijk aantal opgenomen dagen in.</t>
  </si>
  <si>
    <r>
      <t>Indien een</t>
    </r>
    <r>
      <rPr>
        <b/>
        <u/>
        <sz val="10"/>
        <color theme="1"/>
        <rFont val="Arial"/>
        <family val="2"/>
      </rPr>
      <t xml:space="preserve"> dienstverband</t>
    </r>
    <r>
      <rPr>
        <sz val="10"/>
        <color theme="1"/>
        <rFont val="Arial"/>
        <family val="2"/>
      </rPr>
      <t xml:space="preserve"> van een medewerker in het Voortgezet Onderwijs </t>
    </r>
    <r>
      <rPr>
        <b/>
        <u/>
        <sz val="10"/>
        <color theme="1"/>
        <rFont val="Arial"/>
        <family val="2"/>
      </rPr>
      <t xml:space="preserve">zich niet uitstrekt over het volledige scholljaar, </t>
    </r>
    <r>
      <rPr>
        <sz val="10"/>
        <color theme="1"/>
        <rFont val="Arial"/>
        <family val="2"/>
      </rPr>
      <t xml:space="preserve">is in de cao Voortgezet Onderwijs bepaald op welke wijze de omvang van het recht op verlof moet worden berekend. Dit spreadsheet is specifiek voor personeelsleden die een dienstverband hebben in een directiefunctie of een onderwijsgevende functie. Met dit spreadsheet kan worden berekend of een afrekening van verlofuren dient plaats te vinden. Het ingevulde spreadsheet kunt u als bijlage insturen bij de ontslagmutatie die u via HRSelf Service indient. </t>
    </r>
  </si>
  <si>
    <t>NB: De berekening in de cao voorziet niet in een berekening in klokuren. Dit spreadsheet is een handreiking om tot een afrekening te komen indien het betrokkene geen dienstverband heeft gehad in het volledige schooljaar.</t>
  </si>
  <si>
    <t>Dagen conform artikel 14.1.1A van de CAO VO</t>
  </si>
  <si>
    <t>3 De uitbetaling/korting van het restant verlofuren wordt gebaseerd op een bruto loon per uur. Het loon bij een volledige betrekking in de maand van ontslag wordt gedeeld door 159,72 uur. Het bruto loon per uur wordt verhoogd met 8% vakantieuitkering en 8,33 eindejaarsuitkering.</t>
  </si>
  <si>
    <t>Personeelsnummer</t>
  </si>
  <si>
    <t>Attentie</t>
  </si>
  <si>
    <t>Teveel opgenomen vakantieverlof</t>
  </si>
  <si>
    <t>Indien uit de berekening blijkt dat de medewerker teveel vakantieverlof heeft opgenomen moet in overleg met de werknemer worden bepaald of en indien dit het geval is op welke wijze het negatieve saldo wordt verrekend. De mogelijkheden hiervoor zijn o.a.:
-Inhouden op het salaris:
-De datum van het ontslag in onderling overleg vervroegen zodat er geen negatief saldo ontstaat:
-Een periode gelijk aan het negatieve saldo onbetaald verlof opnemen.</t>
  </si>
  <si>
    <t>Verlof tijdens langdurig ziekteverzuim</t>
  </si>
  <si>
    <t>Indien de medewerker niet heeft gewerkt in verband met langdurig ziekteverzuim blijft deze recht houden op 4 maal de arbeidsduur per week aan doorbetaald vakantieverlof. Indien de medewerker geen verlof heeft kunnen opnemen in verband met het ziekteverzuim, dient er rekening gehouden te worden met deze bepaling. Ook als de medewerker wel 4 maal de arbeidsomvang per week aan vakantieverlof heeft opgenomen en gedurende dit verlof gekort is wegens ziekte, heeft betrokkene recht op een aanvulling tot 100% salaris gedurende deze periode van 4 maal de arbeidsomvang per week.</t>
  </si>
  <si>
    <t>versie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</si>
</sst>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0.0000"/>
    <numFmt numFmtId="165" formatCode="0.000000000000000000000"/>
  </numFmts>
  <fonts count="31" x14ac:knownFonts="1">
    <font>
      <sz val="10"/>
      <color theme="1"/>
      <name val="Verdana"/>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9"/>
      <color indexed="81"/>
      <name val="Tahoma"/>
      <family val="2"/>
    </font>
    <font>
      <sz val="10"/>
      <name val="Verdana"/>
      <family val="2"/>
    </font>
    <font>
      <b/>
      <sz val="16"/>
      <name val="Arial"/>
      <family val="2"/>
    </font>
    <font>
      <sz val="10"/>
      <name val="Arial"/>
      <family val="2"/>
    </font>
    <font>
      <sz val="11"/>
      <name val="Arial"/>
      <family val="2"/>
    </font>
    <font>
      <b/>
      <sz val="11"/>
      <name val="Calibri"/>
      <family val="2"/>
    </font>
    <font>
      <b/>
      <sz val="10"/>
      <name val="Verdana"/>
      <family val="2"/>
    </font>
    <font>
      <sz val="10"/>
      <color theme="1"/>
      <name val="Verdana"/>
      <family val="2"/>
    </font>
    <font>
      <u/>
      <sz val="10"/>
      <color theme="10"/>
      <name val="Verdana"/>
      <family val="2"/>
    </font>
    <font>
      <sz val="10"/>
      <color theme="1"/>
      <name val="Arial"/>
      <family val="2"/>
    </font>
    <font>
      <sz val="11"/>
      <color theme="1"/>
      <name val="Arial"/>
      <family val="2"/>
    </font>
    <font>
      <sz val="11"/>
      <color theme="10"/>
      <name val="Arial"/>
      <family val="2"/>
    </font>
    <font>
      <sz val="8"/>
      <color theme="1"/>
      <name val="Arial"/>
      <family val="2"/>
    </font>
    <font>
      <b/>
      <sz val="11"/>
      <color theme="1"/>
      <name val="Arial"/>
      <family val="2"/>
    </font>
    <font>
      <b/>
      <sz val="16"/>
      <color theme="1"/>
      <name val="Arial"/>
      <family val="2"/>
    </font>
    <font>
      <i/>
      <sz val="8"/>
      <color theme="1"/>
      <name val="Arial"/>
      <family val="2"/>
    </font>
    <font>
      <sz val="8"/>
      <color rgb="FFFF5050"/>
      <name val="Verdana"/>
      <family val="2"/>
    </font>
    <font>
      <sz val="11"/>
      <color theme="0" tint="-0.14996795556505021"/>
      <name val="Arial"/>
      <family val="2"/>
    </font>
    <font>
      <b/>
      <sz val="10"/>
      <color theme="1"/>
      <name val="Arial"/>
      <family val="2"/>
    </font>
    <font>
      <sz val="8"/>
      <name val="Arial"/>
      <family val="2"/>
    </font>
    <font>
      <b/>
      <u/>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18" fillId="0" borderId="0" applyNumberFormat="0" applyFill="0" applyBorder="0" applyAlignment="0" applyProtection="0"/>
    <xf numFmtId="44" fontId="17" fillId="0" borderId="0" applyFont="0" applyFill="0" applyBorder="0" applyAlignment="0" applyProtection="0"/>
  </cellStyleXfs>
  <cellXfs count="101">
    <xf numFmtId="0" fontId="0" fillId="0" borderId="0" xfId="0"/>
    <xf numFmtId="0" fontId="0" fillId="2" borderId="0" xfId="0" applyFill="1"/>
    <xf numFmtId="0" fontId="0" fillId="2" borderId="0" xfId="0" applyFont="1" applyFill="1"/>
    <xf numFmtId="0" fontId="19" fillId="2" borderId="0" xfId="0" applyFont="1" applyFill="1"/>
    <xf numFmtId="0" fontId="0" fillId="3" borderId="0" xfId="0" applyFill="1" applyProtection="1"/>
    <xf numFmtId="0" fontId="21" fillId="3" borderId="0" xfId="1" applyFont="1" applyFill="1" applyAlignment="1" applyProtection="1"/>
    <xf numFmtId="0" fontId="22" fillId="3" borderId="0" xfId="0" applyFont="1" applyFill="1" applyAlignment="1" applyProtection="1">
      <alignment vertical="top"/>
    </xf>
    <xf numFmtId="0" fontId="20" fillId="3" borderId="0" xfId="0" applyFont="1" applyFill="1" applyProtection="1"/>
    <xf numFmtId="0" fontId="0" fillId="3" borderId="0" xfId="0" applyFont="1" applyFill="1" applyProtection="1"/>
    <xf numFmtId="0" fontId="20" fillId="3" borderId="2" xfId="0" applyFont="1" applyFill="1" applyBorder="1" applyProtection="1"/>
    <xf numFmtId="0" fontId="20" fillId="3" borderId="0" xfId="0" applyFont="1" applyFill="1" applyBorder="1" applyProtection="1"/>
    <xf numFmtId="0" fontId="20" fillId="3" borderId="0" xfId="0" applyFont="1" applyFill="1" applyBorder="1" applyProtection="1"/>
    <xf numFmtId="0" fontId="20" fillId="3" borderId="0" xfId="0" applyNumberFormat="1" applyFont="1" applyFill="1" applyBorder="1" applyProtection="1"/>
    <xf numFmtId="0" fontId="20" fillId="3" borderId="3" xfId="0" applyNumberFormat="1" applyFont="1" applyFill="1" applyBorder="1" applyProtection="1"/>
    <xf numFmtId="0" fontId="20" fillId="3" borderId="0" xfId="0" applyNumberFormat="1" applyFont="1" applyFill="1" applyBorder="1" applyAlignment="1" applyProtection="1">
      <alignment horizontal="right"/>
    </xf>
    <xf numFmtId="0" fontId="20" fillId="3" borderId="0" xfId="0" applyNumberFormat="1" applyFont="1" applyFill="1" applyBorder="1" applyAlignment="1" applyProtection="1"/>
    <xf numFmtId="0" fontId="20" fillId="3" borderId="0" xfId="0" applyFont="1" applyFill="1" applyBorder="1" applyProtection="1"/>
    <xf numFmtId="0" fontId="20" fillId="3" borderId="4" xfId="0" applyNumberFormat="1" applyFont="1" applyFill="1" applyBorder="1" applyProtection="1"/>
    <xf numFmtId="14" fontId="20" fillId="3" borderId="0" xfId="0" applyNumberFormat="1" applyFont="1" applyFill="1" applyProtection="1"/>
    <xf numFmtId="14" fontId="20" fillId="3" borderId="0" xfId="2" applyNumberFormat="1" applyFont="1" applyFill="1" applyBorder="1" applyProtection="1"/>
    <xf numFmtId="0" fontId="20" fillId="3" borderId="0" xfId="0" applyFont="1" applyFill="1" applyProtection="1"/>
    <xf numFmtId="1" fontId="20" fillId="3" borderId="0" xfId="0" applyNumberFormat="1" applyFont="1" applyFill="1" applyProtection="1"/>
    <xf numFmtId="0" fontId="0" fillId="3" borderId="0" xfId="0" applyFill="1"/>
    <xf numFmtId="0" fontId="20" fillId="3" borderId="0" xfId="0" applyFont="1" applyFill="1" applyProtection="1"/>
    <xf numFmtId="0" fontId="20" fillId="3" borderId="0" xfId="0" applyFont="1" applyFill="1"/>
    <xf numFmtId="0" fontId="20" fillId="3" borderId="0" xfId="0" applyFont="1" applyFill="1" applyProtection="1"/>
    <xf numFmtId="0" fontId="20" fillId="3" borderId="0" xfId="0" applyFont="1" applyFill="1"/>
    <xf numFmtId="0" fontId="20" fillId="3" borderId="0" xfId="0" applyFont="1" applyFill="1" applyBorder="1" applyProtection="1"/>
    <xf numFmtId="1" fontId="0" fillId="0" borderId="1" xfId="0" applyNumberFormat="1" applyFill="1" applyBorder="1" applyProtection="1">
      <protection locked="0"/>
    </xf>
    <xf numFmtId="0" fontId="20" fillId="3" borderId="0" xfId="0" applyFont="1" applyFill="1" applyProtection="1"/>
    <xf numFmtId="1" fontId="23" fillId="3" borderId="0" xfId="0" applyNumberFormat="1" applyFont="1" applyFill="1" applyProtection="1"/>
    <xf numFmtId="165" fontId="0" fillId="2" borderId="0" xfId="0" applyNumberFormat="1" applyFill="1"/>
    <xf numFmtId="0" fontId="12" fillId="3" borderId="0" xfId="0" applyFont="1" applyFill="1"/>
    <xf numFmtId="0" fontId="19" fillId="3" borderId="0" xfId="0" applyFont="1" applyFill="1"/>
    <xf numFmtId="0" fontId="24" fillId="3" borderId="0" xfId="0" applyFont="1" applyFill="1"/>
    <xf numFmtId="0" fontId="20" fillId="3" borderId="0" xfId="0" applyFont="1" applyFill="1" applyAlignment="1" applyProtection="1">
      <alignment vertical="top"/>
    </xf>
    <xf numFmtId="0" fontId="22" fillId="3" borderId="0" xfId="0" applyFont="1" applyFill="1" applyProtection="1"/>
    <xf numFmtId="0" fontId="25" fillId="3" borderId="0" xfId="0" applyFont="1" applyFill="1" applyProtection="1"/>
    <xf numFmtId="0" fontId="0" fillId="2" borderId="0" xfId="0" applyFill="1" applyBorder="1"/>
    <xf numFmtId="0" fontId="26" fillId="3" borderId="0" xfId="0" applyFont="1" applyFill="1" applyAlignment="1">
      <alignment horizontal="left" vertical="top"/>
    </xf>
    <xf numFmtId="0" fontId="20" fillId="3" borderId="0" xfId="0" applyFont="1" applyFill="1" applyProtection="1"/>
    <xf numFmtId="0" fontId="20" fillId="3" borderId="0" xfId="0" applyFont="1" applyFill="1"/>
    <xf numFmtId="0" fontId="14" fillId="3" borderId="0" xfId="0" applyFont="1" applyFill="1" applyAlignment="1">
      <alignment horizontal="left" vertical="top"/>
    </xf>
    <xf numFmtId="164" fontId="20" fillId="3" borderId="0" xfId="0" applyNumberFormat="1" applyFont="1" applyFill="1" applyBorder="1" applyAlignment="1" applyProtection="1"/>
    <xf numFmtId="165" fontId="0" fillId="2" borderId="0" xfId="0" applyNumberFormat="1" applyFill="1" applyAlignment="1">
      <alignment horizontal="right"/>
    </xf>
    <xf numFmtId="1" fontId="11" fillId="2" borderId="1" xfId="0" applyNumberFormat="1" applyFont="1" applyFill="1" applyBorder="1"/>
    <xf numFmtId="0" fontId="0" fillId="2" borderId="1" xfId="0" applyFill="1" applyBorder="1"/>
    <xf numFmtId="0" fontId="0" fillId="2" borderId="0" xfId="0" applyFill="1" applyAlignment="1">
      <alignment horizontal="center"/>
    </xf>
    <xf numFmtId="164" fontId="0" fillId="2" borderId="0" xfId="0" applyNumberFormat="1" applyFill="1" applyAlignment="1">
      <alignment horizontal="center"/>
    </xf>
    <xf numFmtId="0" fontId="9" fillId="3" borderId="0" xfId="0" applyFont="1" applyFill="1" applyBorder="1" applyProtection="1"/>
    <xf numFmtId="1" fontId="8" fillId="0" borderId="1" xfId="0" applyNumberFormat="1" applyFont="1" applyFill="1" applyBorder="1" applyAlignment="1" applyProtection="1">
      <alignment horizontal="right" vertical="center"/>
      <protection locked="0"/>
    </xf>
    <xf numFmtId="14" fontId="0" fillId="2" borderId="0" xfId="0" applyNumberFormat="1" applyFill="1"/>
    <xf numFmtId="0" fontId="16" fillId="3" borderId="0" xfId="0" applyFont="1" applyFill="1" applyAlignment="1">
      <alignment wrapText="1"/>
    </xf>
    <xf numFmtId="0" fontId="7" fillId="3" borderId="0" xfId="0" applyFont="1" applyFill="1"/>
    <xf numFmtId="0" fontId="24" fillId="3" borderId="0" xfId="0" applyFont="1" applyFill="1" applyAlignment="1" applyProtection="1">
      <alignment horizontal="left"/>
    </xf>
    <xf numFmtId="2" fontId="0" fillId="2" borderId="0" xfId="0" applyNumberFormat="1" applyFill="1"/>
    <xf numFmtId="0" fontId="6" fillId="3" borderId="0" xfId="0" applyNumberFormat="1" applyFont="1" applyFill="1" applyAlignment="1" applyProtection="1">
      <alignment horizontal="right"/>
    </xf>
    <xf numFmtId="0" fontId="6" fillId="3" borderId="0" xfId="0" applyFont="1" applyFill="1"/>
    <xf numFmtId="1" fontId="0" fillId="3" borderId="5" xfId="0" applyNumberFormat="1" applyFill="1" applyBorder="1" applyProtection="1"/>
    <xf numFmtId="1" fontId="0" fillId="3" borderId="0" xfId="0" applyNumberFormat="1" applyFill="1" applyBorder="1" applyProtection="1"/>
    <xf numFmtId="1" fontId="0" fillId="3" borderId="8" xfId="0" applyNumberFormat="1" applyFill="1" applyBorder="1" applyProtection="1"/>
    <xf numFmtId="0" fontId="6" fillId="3" borderId="0" xfId="0" applyFont="1" applyFill="1" applyProtection="1"/>
    <xf numFmtId="2" fontId="6" fillId="3" borderId="0" xfId="0" applyNumberFormat="1" applyFont="1" applyFill="1" applyProtection="1"/>
    <xf numFmtId="0" fontId="0" fillId="3" borderId="0" xfId="0" applyFill="1" applyAlignment="1"/>
    <xf numFmtId="0" fontId="14" fillId="3" borderId="0" xfId="0" applyFont="1" applyFill="1"/>
    <xf numFmtId="0" fontId="11" fillId="3" borderId="0" xfId="0" applyFont="1" applyFill="1" applyAlignment="1">
      <alignment wrapText="1"/>
    </xf>
    <xf numFmtId="2" fontId="11" fillId="0" borderId="1" xfId="0" applyNumberFormat="1" applyFont="1" applyFill="1" applyBorder="1"/>
    <xf numFmtId="0" fontId="0" fillId="0" borderId="0" xfId="0" applyFill="1"/>
    <xf numFmtId="164" fontId="0" fillId="0" borderId="0" xfId="0" applyNumberFormat="1" applyFill="1" applyAlignment="1">
      <alignment horizontal="center"/>
    </xf>
    <xf numFmtId="14" fontId="20" fillId="0" borderId="1" xfId="0" applyNumberFormat="1" applyFont="1" applyFill="1" applyBorder="1" applyProtection="1">
      <protection locked="0"/>
    </xf>
    <xf numFmtId="164" fontId="20" fillId="0" borderId="1" xfId="0" applyNumberFormat="1" applyFont="1" applyFill="1" applyBorder="1" applyAlignment="1" applyProtection="1">
      <protection locked="0"/>
    </xf>
    <xf numFmtId="1" fontId="6" fillId="3" borderId="3" xfId="0" applyNumberFormat="1" applyFont="1" applyFill="1" applyBorder="1" applyAlignment="1" applyProtection="1">
      <alignment horizontal="right"/>
    </xf>
    <xf numFmtId="0" fontId="16" fillId="3" borderId="0" xfId="0" applyFont="1" applyFill="1" applyAlignment="1">
      <alignment wrapText="1"/>
    </xf>
    <xf numFmtId="0" fontId="6" fillId="3" borderId="0" xfId="0" applyFont="1" applyFill="1" applyBorder="1" applyProtection="1"/>
    <xf numFmtId="1" fontId="20" fillId="0" borderId="1" xfId="0" applyNumberFormat="1" applyFont="1" applyFill="1" applyBorder="1" applyAlignment="1" applyProtection="1">
      <protection locked="0"/>
    </xf>
    <xf numFmtId="2" fontId="23" fillId="3" borderId="0" xfId="0" applyNumberFormat="1" applyFont="1" applyFill="1" applyProtection="1"/>
    <xf numFmtId="0" fontId="5" fillId="3" borderId="0" xfId="0" applyFont="1" applyFill="1" applyProtection="1"/>
    <xf numFmtId="0" fontId="27" fillId="3" borderId="0" xfId="0" applyFont="1" applyFill="1" applyProtection="1"/>
    <xf numFmtId="0" fontId="22" fillId="3" borderId="0" xfId="0" applyFont="1" applyFill="1" applyAlignment="1" applyProtection="1">
      <alignment horizontal="left"/>
    </xf>
    <xf numFmtId="0" fontId="4" fillId="3" borderId="0" xfId="0" applyFont="1" applyFill="1" applyAlignment="1" applyProtection="1"/>
    <xf numFmtId="0" fontId="16" fillId="3" borderId="0" xfId="0" applyFont="1" applyFill="1" applyAlignment="1">
      <alignment wrapText="1"/>
    </xf>
    <xf numFmtId="0" fontId="2" fillId="3" borderId="0" xfId="0" applyFont="1" applyFill="1" applyProtection="1"/>
    <xf numFmtId="0" fontId="1" fillId="3" borderId="0" xfId="0" applyFont="1" applyFill="1" applyBorder="1" applyProtection="1"/>
    <xf numFmtId="0" fontId="19" fillId="3" borderId="0" xfId="0" applyFont="1" applyFill="1" applyAlignment="1"/>
    <xf numFmtId="0" fontId="0" fillId="0" borderId="0" xfId="0" applyAlignment="1"/>
    <xf numFmtId="0" fontId="19" fillId="3" borderId="0" xfId="0" applyFont="1" applyFill="1" applyAlignment="1">
      <alignment horizontal="left" wrapText="1"/>
    </xf>
    <xf numFmtId="0" fontId="0" fillId="0" borderId="0" xfId="0" applyAlignment="1">
      <alignment horizontal="left" wrapText="1"/>
    </xf>
    <xf numFmtId="0" fontId="19" fillId="3" borderId="0" xfId="0" applyFont="1" applyFill="1" applyAlignment="1">
      <alignment wrapText="1"/>
    </xf>
    <xf numFmtId="0" fontId="0" fillId="0" borderId="0" xfId="0" applyAlignment="1">
      <alignment wrapText="1"/>
    </xf>
    <xf numFmtId="0" fontId="13" fillId="3" borderId="0" xfId="0" applyFont="1" applyFill="1" applyAlignment="1">
      <alignment wrapText="1"/>
    </xf>
    <xf numFmtId="0" fontId="3" fillId="3" borderId="0" xfId="0" applyFont="1" applyFill="1" applyAlignment="1" applyProtection="1">
      <alignment wrapText="1"/>
    </xf>
    <xf numFmtId="0" fontId="4" fillId="3" borderId="0" xfId="0" applyFont="1" applyFill="1" applyAlignment="1" applyProtection="1"/>
    <xf numFmtId="0" fontId="24" fillId="3" borderId="0" xfId="0" applyFont="1" applyFill="1" applyAlignment="1" applyProtection="1">
      <alignment horizontal="left"/>
    </xf>
    <xf numFmtId="0" fontId="15" fillId="3" borderId="0" xfId="0" applyFont="1" applyFill="1" applyBorder="1" applyAlignment="1">
      <alignment wrapText="1"/>
    </xf>
    <xf numFmtId="0" fontId="16" fillId="3" borderId="0" xfId="0" applyFont="1" applyFill="1" applyAlignment="1">
      <alignment wrapText="1"/>
    </xf>
    <xf numFmtId="0" fontId="20" fillId="0" borderId="6" xfId="0" applyNumberFormat="1" applyFont="1" applyFill="1" applyBorder="1" applyAlignment="1" applyProtection="1">
      <alignment horizontal="right"/>
      <protection locked="0"/>
    </xf>
    <xf numFmtId="0" fontId="20" fillId="0" borderId="4" xfId="0" applyNumberFormat="1" applyFont="1" applyFill="1" applyBorder="1" applyAlignment="1" applyProtection="1">
      <alignment horizontal="right"/>
      <protection locked="0"/>
    </xf>
    <xf numFmtId="0" fontId="0" fillId="0" borderId="7" xfId="0" applyBorder="1" applyAlignment="1" applyProtection="1">
      <protection locked="0"/>
    </xf>
    <xf numFmtId="0" fontId="20" fillId="0" borderId="6" xfId="0" applyNumberFormat="1" applyFont="1" applyFill="1" applyBorder="1" applyAlignment="1" applyProtection="1">
      <protection locked="0"/>
    </xf>
    <xf numFmtId="0" fontId="0" fillId="0" borderId="4" xfId="0" applyBorder="1" applyAlignment="1" applyProtection="1">
      <protection locked="0"/>
    </xf>
    <xf numFmtId="0" fontId="30" fillId="3" borderId="0" xfId="0" applyFont="1" applyFill="1"/>
  </cellXfs>
  <cellStyles count="3">
    <cellStyle name="Hyperlink" xfId="1" builtinId="8"/>
    <cellStyle name="Standaard" xfId="0" builtinId="0"/>
    <cellStyle name="Valuta" xfId="2" builtinId="4"/>
  </cellStyles>
  <dxfs count="4">
    <dxf>
      <font>
        <color rgb="FFFF0000"/>
      </font>
    </dxf>
    <dxf>
      <font>
        <b/>
        <i val="0"/>
        <color rgb="FFFF0000"/>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10</xdr:col>
      <xdr:colOff>447676</xdr:colOff>
      <xdr:row>5</xdr:row>
      <xdr:rowOff>0</xdr:rowOff>
    </xdr:to>
    <xdr:pic>
      <xdr:nvPicPr>
        <xdr:cNvPr id="4" name="Afbeelding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3475" y="323850"/>
          <a:ext cx="1628776"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276225</xdr:colOff>
      <xdr:row>1</xdr:row>
      <xdr:rowOff>85725</xdr:rowOff>
    </xdr:from>
    <xdr:to>
      <xdr:col>6</xdr:col>
      <xdr:colOff>38101</xdr:colOff>
      <xdr:row>3</xdr:row>
      <xdr:rowOff>104775</xdr:rowOff>
    </xdr:to>
    <xdr:pic>
      <xdr:nvPicPr>
        <xdr:cNvPr id="3" name="Afbeelding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325" y="247650"/>
          <a:ext cx="1628776" cy="4857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J31"/>
  <sheetViews>
    <sheetView showGridLines="0" showRowColHeaders="0" tabSelected="1" workbookViewId="0">
      <selection activeCell="B6" sqref="B6"/>
    </sheetView>
  </sheetViews>
  <sheetFormatPr defaultRowHeight="12.75" x14ac:dyDescent="0.2"/>
  <cols>
    <col min="1" max="1" width="1.875" style="33" customWidth="1"/>
    <col min="2" max="9" width="9" style="33"/>
    <col min="10" max="10" width="6.5" style="33" customWidth="1"/>
    <col min="11" max="16384" width="9" style="33"/>
  </cols>
  <sheetData>
    <row r="6" spans="2:10" ht="20.25" x14ac:dyDescent="0.3">
      <c r="B6" s="32" t="s">
        <v>39</v>
      </c>
    </row>
    <row r="7" spans="2:10" x14ac:dyDescent="0.2">
      <c r="B7" s="33" t="s">
        <v>62</v>
      </c>
    </row>
    <row r="9" spans="2:10" ht="79.5" customHeight="1" x14ac:dyDescent="0.2">
      <c r="B9" s="85" t="s">
        <v>52</v>
      </c>
      <c r="C9" s="86"/>
      <c r="D9" s="86"/>
      <c r="E9" s="86"/>
      <c r="F9" s="86"/>
      <c r="G9" s="86"/>
      <c r="H9" s="86"/>
      <c r="I9" s="86"/>
      <c r="J9" s="86"/>
    </row>
    <row r="11" spans="2:10" ht="20.25" x14ac:dyDescent="0.3">
      <c r="B11" s="34" t="s">
        <v>11</v>
      </c>
    </row>
    <row r="13" spans="2:10" x14ac:dyDescent="0.2">
      <c r="B13" s="83" t="s">
        <v>45</v>
      </c>
      <c r="C13" s="84"/>
      <c r="D13" s="84"/>
      <c r="E13" s="84"/>
      <c r="F13" s="84"/>
      <c r="G13" s="84"/>
      <c r="H13" s="84"/>
      <c r="I13" s="84"/>
      <c r="J13" s="84"/>
    </row>
    <row r="15" spans="2:10" ht="90.75" customHeight="1" x14ac:dyDescent="0.2">
      <c r="B15" s="87" t="s">
        <v>48</v>
      </c>
      <c r="C15" s="88"/>
      <c r="D15" s="88"/>
      <c r="E15" s="88"/>
      <c r="F15" s="88"/>
      <c r="G15" s="88"/>
      <c r="H15" s="88"/>
      <c r="I15" s="88"/>
      <c r="J15" s="88"/>
    </row>
    <row r="17" spans="2:10" ht="39.75" customHeight="1" x14ac:dyDescent="0.2">
      <c r="B17" s="85" t="s">
        <v>55</v>
      </c>
      <c r="C17" s="85"/>
      <c r="D17" s="85"/>
      <c r="E17" s="85"/>
      <c r="F17" s="85"/>
      <c r="G17" s="85"/>
      <c r="H17" s="85"/>
      <c r="I17" s="85"/>
      <c r="J17" s="85"/>
    </row>
    <row r="19" spans="2:10" ht="38.25" customHeight="1" x14ac:dyDescent="0.2">
      <c r="B19" s="87" t="s">
        <v>49</v>
      </c>
      <c r="C19" s="88"/>
      <c r="D19" s="88"/>
      <c r="E19" s="88"/>
      <c r="F19" s="88"/>
      <c r="G19" s="88"/>
      <c r="H19" s="88"/>
      <c r="I19" s="88"/>
      <c r="J19" s="88"/>
    </row>
    <row r="21" spans="2:10" ht="49.5" customHeight="1" x14ac:dyDescent="0.2">
      <c r="B21" s="89" t="s">
        <v>50</v>
      </c>
      <c r="C21" s="88"/>
      <c r="D21" s="88"/>
      <c r="E21" s="88"/>
      <c r="F21" s="88"/>
      <c r="G21" s="88"/>
      <c r="H21" s="88"/>
      <c r="I21" s="88"/>
      <c r="J21" s="88"/>
    </row>
    <row r="23" spans="2:10" x14ac:dyDescent="0.2">
      <c r="B23" s="83" t="s">
        <v>51</v>
      </c>
      <c r="C23" s="84"/>
      <c r="D23" s="84"/>
      <c r="E23" s="84"/>
      <c r="F23" s="84"/>
      <c r="G23" s="84"/>
      <c r="H23" s="84"/>
      <c r="I23" s="84"/>
    </row>
    <row r="25" spans="2:10" ht="20.25" x14ac:dyDescent="0.3">
      <c r="B25" s="34" t="s">
        <v>57</v>
      </c>
    </row>
    <row r="27" spans="2:10" x14ac:dyDescent="0.2">
      <c r="B27" s="100" t="s">
        <v>58</v>
      </c>
    </row>
    <row r="28" spans="2:10" ht="77.25" customHeight="1" x14ac:dyDescent="0.2">
      <c r="B28" s="87" t="s">
        <v>59</v>
      </c>
      <c r="C28" s="88"/>
      <c r="D28" s="88"/>
      <c r="E28" s="88"/>
      <c r="F28" s="88"/>
      <c r="G28" s="88"/>
      <c r="H28" s="88"/>
      <c r="I28" s="88"/>
      <c r="J28" s="88"/>
    </row>
    <row r="30" spans="2:10" x14ac:dyDescent="0.2">
      <c r="B30" s="100" t="s">
        <v>60</v>
      </c>
    </row>
    <row r="31" spans="2:10" ht="78.75" customHeight="1" x14ac:dyDescent="0.2">
      <c r="B31" s="87" t="s">
        <v>61</v>
      </c>
      <c r="C31" s="88"/>
      <c r="D31" s="88"/>
      <c r="E31" s="88"/>
      <c r="F31" s="88"/>
      <c r="G31" s="88"/>
      <c r="H31" s="88"/>
      <c r="I31" s="88"/>
      <c r="J31" s="88"/>
    </row>
  </sheetData>
  <sheetProtection password="E784" sheet="1" objects="1" scenarios="1"/>
  <mergeCells count="9">
    <mergeCell ref="B28:J28"/>
    <mergeCell ref="B31:J31"/>
    <mergeCell ref="B23:I23"/>
    <mergeCell ref="B13:J13"/>
    <mergeCell ref="B9:J9"/>
    <mergeCell ref="B15:J15"/>
    <mergeCell ref="B17:J17"/>
    <mergeCell ref="B19:J19"/>
    <mergeCell ref="B21:J21"/>
  </mergeCells>
  <pageMargins left="0.7" right="0.7" top="0.75" bottom="0.75" header="0.3" footer="0.3"/>
  <pageSetup paperSize="9" scale="96"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90"/>
  <sheetViews>
    <sheetView showGridLines="0" showRowColHeaders="0" zoomScaleNormal="100" workbookViewId="0">
      <selection activeCell="D44" sqref="D44"/>
    </sheetView>
  </sheetViews>
  <sheetFormatPr defaultColWidth="0" defaultRowHeight="12.75" zeroHeight="1" x14ac:dyDescent="0.2"/>
  <cols>
    <col min="1" max="1" width="3.5" style="1" customWidth="1"/>
    <col min="2" max="2" width="42.5" style="1" customWidth="1"/>
    <col min="3" max="3" width="11.25" style="1" customWidth="1"/>
    <col min="4" max="4" width="11.375" style="1" customWidth="1"/>
    <col min="5" max="5" width="21.75" style="1" customWidth="1"/>
    <col min="6" max="6" width="24.5" style="1" customWidth="1"/>
    <col min="7" max="7" width="6.25" style="1" customWidth="1"/>
    <col min="8" max="8" width="9" style="1" hidden="1"/>
    <col min="9" max="9" width="25.375" style="1" hidden="1"/>
    <col min="10" max="10" width="10.25" style="1" hidden="1"/>
    <col min="11" max="11" width="7.25" style="1" hidden="1"/>
    <col min="12" max="16383" width="9" style="1" hidden="1"/>
    <col min="16384" max="16384" width="7.375" style="1" hidden="1"/>
  </cols>
  <sheetData>
    <row r="1" spans="1:9" x14ac:dyDescent="0.2">
      <c r="A1" s="4"/>
      <c r="B1" s="4"/>
      <c r="C1" s="4"/>
      <c r="D1" s="4"/>
      <c r="E1" s="4"/>
      <c r="F1" s="4"/>
      <c r="G1" s="4"/>
    </row>
    <row r="2" spans="1:9" ht="20.25" x14ac:dyDescent="0.3">
      <c r="A2" s="4"/>
      <c r="B2" s="92" t="str">
        <f>"Afrekening verlof uren OP/DIR Voortgezet Onderwijs "&amp;IF(D16="","",YEAR(J25)) &amp;"-"&amp;IF(D16="","",YEAR(J25)+1)</f>
        <v>Afrekening verlof uren OP/DIR Voortgezet Onderwijs 2022-2023</v>
      </c>
      <c r="C2" s="92"/>
      <c r="D2" s="92"/>
      <c r="E2" s="84"/>
      <c r="F2" s="5"/>
      <c r="G2" s="4"/>
    </row>
    <row r="3" spans="1:9" ht="16.5" customHeight="1" x14ac:dyDescent="0.3">
      <c r="A3" s="4"/>
      <c r="B3" s="64" t="s">
        <v>37</v>
      </c>
      <c r="C3" s="54"/>
      <c r="D3" s="54"/>
      <c r="E3" s="63"/>
      <c r="F3" s="5"/>
      <c r="G3" s="4"/>
    </row>
    <row r="4" spans="1:9" ht="14.25" x14ac:dyDescent="0.2">
      <c r="A4" s="4"/>
      <c r="B4" s="6" t="str">
        <f>toelichting!B7</f>
        <v>versie 1.034</v>
      </c>
      <c r="C4" s="6"/>
      <c r="D4" s="7"/>
      <c r="E4" s="7"/>
      <c r="F4" s="7"/>
      <c r="G4" s="4"/>
    </row>
    <row r="5" spans="1:9" ht="15.75" customHeight="1" x14ac:dyDescent="0.2">
      <c r="A5" s="4"/>
      <c r="B5" s="35" t="s">
        <v>12</v>
      </c>
      <c r="C5" s="6"/>
      <c r="D5" s="7"/>
      <c r="E5" s="7"/>
      <c r="F5" s="7"/>
      <c r="G5" s="4"/>
    </row>
    <row r="6" spans="1:9" s="2" customFormat="1" ht="14.25" customHeight="1" x14ac:dyDescent="0.2">
      <c r="A6" s="8"/>
      <c r="B6" s="10" t="s">
        <v>0</v>
      </c>
      <c r="C6" s="9"/>
      <c r="D6" s="98"/>
      <c r="E6" s="97"/>
      <c r="F6" s="7"/>
      <c r="G6" s="8"/>
    </row>
    <row r="7" spans="1:9" s="2" customFormat="1" ht="14.25" customHeight="1" x14ac:dyDescent="0.2">
      <c r="A7" s="8"/>
      <c r="B7" s="10"/>
      <c r="C7" s="10"/>
      <c r="D7" s="12"/>
      <c r="E7" s="7"/>
      <c r="F7" s="7"/>
      <c r="G7" s="8"/>
    </row>
    <row r="8" spans="1:9" s="2" customFormat="1" ht="14.25" customHeight="1" x14ac:dyDescent="0.2">
      <c r="A8" s="8"/>
      <c r="B8" s="11" t="s">
        <v>4</v>
      </c>
      <c r="C8" s="11"/>
      <c r="D8" s="98"/>
      <c r="E8" s="99"/>
      <c r="F8" s="97"/>
      <c r="G8" s="8"/>
    </row>
    <row r="9" spans="1:9" s="2" customFormat="1" ht="14.25" customHeight="1" x14ac:dyDescent="0.2">
      <c r="A9" s="8"/>
      <c r="B9" s="10"/>
      <c r="C9" s="10"/>
      <c r="D9" s="12"/>
      <c r="E9" s="7"/>
      <c r="F9" s="7"/>
      <c r="G9" s="8"/>
    </row>
    <row r="10" spans="1:9" s="2" customFormat="1" ht="14.25" customHeight="1" x14ac:dyDescent="0.2">
      <c r="A10" s="8"/>
      <c r="B10" s="82" t="s">
        <v>56</v>
      </c>
      <c r="C10" s="9"/>
      <c r="D10" s="98"/>
      <c r="E10" s="97"/>
      <c r="F10" s="7"/>
      <c r="G10" s="8"/>
    </row>
    <row r="11" spans="1:9" s="2" customFormat="1" ht="14.25" customHeight="1" x14ac:dyDescent="0.2">
      <c r="A11" s="8"/>
      <c r="B11" s="10"/>
      <c r="C11" s="10"/>
      <c r="D11" s="12"/>
      <c r="E11" s="7"/>
      <c r="F11" s="7"/>
      <c r="G11" s="8"/>
    </row>
    <row r="12" spans="1:9" s="2" customFormat="1" ht="14.25" customHeight="1" x14ac:dyDescent="0.2">
      <c r="A12" s="8"/>
      <c r="B12" s="10" t="s">
        <v>1</v>
      </c>
      <c r="C12" s="10"/>
      <c r="D12" s="95"/>
      <c r="E12" s="96"/>
      <c r="F12" s="97"/>
      <c r="G12" s="8"/>
    </row>
    <row r="13" spans="1:9" s="2" customFormat="1" ht="14.25" customHeight="1" x14ac:dyDescent="0.2">
      <c r="A13" s="8"/>
      <c r="B13" s="10"/>
      <c r="C13" s="10"/>
      <c r="D13" s="13"/>
      <c r="E13" s="14"/>
      <c r="F13" s="15"/>
      <c r="G13" s="8"/>
      <c r="I13" s="3"/>
    </row>
    <row r="14" spans="1:9" s="2" customFormat="1" ht="14.25" customHeight="1" x14ac:dyDescent="0.2">
      <c r="A14" s="4"/>
      <c r="B14" s="10" t="s">
        <v>2</v>
      </c>
      <c r="C14" s="9"/>
      <c r="D14" s="69">
        <v>43313</v>
      </c>
      <c r="E14" s="7"/>
      <c r="F14" s="7"/>
      <c r="G14" s="4"/>
    </row>
    <row r="15" spans="1:9" s="2" customFormat="1" ht="14.25" customHeight="1" x14ac:dyDescent="0.2">
      <c r="A15" s="4"/>
      <c r="B15" s="10"/>
      <c r="C15" s="10"/>
      <c r="D15" s="17"/>
      <c r="E15" s="7"/>
      <c r="F15" s="7"/>
      <c r="G15" s="4"/>
    </row>
    <row r="16" spans="1:9" s="2" customFormat="1" ht="14.25" customHeight="1" x14ac:dyDescent="0.2">
      <c r="A16" s="4"/>
      <c r="B16" s="10" t="s">
        <v>3</v>
      </c>
      <c r="C16" s="9"/>
      <c r="D16" s="69">
        <v>45077</v>
      </c>
      <c r="E16" s="37" t="str">
        <f>IF(D16&lt;D14,"Einde DV moet groter zijn dan Ingang DV","(zie toelichting punt 1)")</f>
        <v>(zie toelichting punt 1)</v>
      </c>
      <c r="F16" s="7"/>
      <c r="G16" s="4"/>
    </row>
    <row r="17" spans="1:13" s="2" customFormat="1" ht="14.25" customHeight="1" x14ac:dyDescent="0.2">
      <c r="A17" s="8"/>
      <c r="B17" s="16"/>
      <c r="C17" s="16"/>
      <c r="D17" s="15"/>
      <c r="E17" s="14"/>
      <c r="F17" s="15"/>
      <c r="G17" s="8"/>
      <c r="I17" s="2" t="s">
        <v>5</v>
      </c>
    </row>
    <row r="18" spans="1:13" s="2" customFormat="1" ht="14.25" customHeight="1" x14ac:dyDescent="0.2">
      <c r="A18" s="8"/>
      <c r="B18" s="49" t="s">
        <v>31</v>
      </c>
      <c r="C18" s="16"/>
      <c r="D18" s="70">
        <v>0.6</v>
      </c>
      <c r="E18" s="37" t="s">
        <v>28</v>
      </c>
      <c r="F18" s="15"/>
      <c r="G18" s="8"/>
      <c r="I18" s="2" t="s">
        <v>6</v>
      </c>
    </row>
    <row r="19" spans="1:13" s="2" customFormat="1" ht="14.25" customHeight="1" x14ac:dyDescent="0.2">
      <c r="A19" s="8"/>
      <c r="B19" s="27"/>
      <c r="C19" s="27"/>
      <c r="D19" s="43"/>
      <c r="E19" s="37"/>
      <c r="F19" s="15"/>
      <c r="G19" s="8"/>
    </row>
    <row r="20" spans="1:13" s="2" customFormat="1" ht="14.25" customHeight="1" x14ac:dyDescent="0.2">
      <c r="A20" s="8"/>
      <c r="B20" s="73" t="s">
        <v>41</v>
      </c>
      <c r="C20" s="27"/>
      <c r="D20" s="74">
        <v>3</v>
      </c>
      <c r="E20" s="37" t="s">
        <v>28</v>
      </c>
      <c r="F20" s="15"/>
      <c r="G20" s="8"/>
    </row>
    <row r="21" spans="1:13" s="2" customFormat="1" ht="14.25" customHeight="1" x14ac:dyDescent="0.2">
      <c r="A21" s="8"/>
      <c r="B21" s="27"/>
      <c r="C21" s="27"/>
      <c r="D21" s="43"/>
      <c r="E21" s="37"/>
      <c r="F21" s="15"/>
      <c r="G21" s="8"/>
    </row>
    <row r="22" spans="1:13" ht="14.25" customHeight="1" x14ac:dyDescent="0.2">
      <c r="A22" s="8"/>
      <c r="B22" s="16" t="s">
        <v>7</v>
      </c>
      <c r="C22" s="16"/>
      <c r="D22" s="19">
        <f>IF(D16="","",LARGE((J25,D14),1))</f>
        <v>44774</v>
      </c>
      <c r="E22" s="7"/>
      <c r="F22" s="18"/>
      <c r="G22" s="4"/>
      <c r="L22" s="1">
        <v>1</v>
      </c>
      <c r="M22" s="1">
        <v>31</v>
      </c>
    </row>
    <row r="23" spans="1:13" ht="14.25" customHeight="1" x14ac:dyDescent="0.2">
      <c r="A23" s="8"/>
      <c r="B23" s="25"/>
      <c r="C23" s="20"/>
      <c r="D23" s="21"/>
      <c r="E23" s="7"/>
      <c r="F23" s="7"/>
      <c r="G23" s="4"/>
      <c r="J23" s="51"/>
      <c r="L23" s="1">
        <v>2</v>
      </c>
      <c r="M23" s="1">
        <v>28</v>
      </c>
    </row>
    <row r="24" spans="1:13" ht="14.25" customHeight="1" x14ac:dyDescent="0.2">
      <c r="A24" s="8"/>
      <c r="B24" s="42" t="s">
        <v>27</v>
      </c>
      <c r="C24" s="40"/>
      <c r="D24" s="50" t="s">
        <v>6</v>
      </c>
      <c r="E24" s="93" t="str">
        <f>IF(D24="ja"," Indien betrokkene meer dan 4 keer de taakomvang per week, verlof heeft genoten, is tenminste het wettelijk verlof aan hem/haar verleend. Uitbetaling van overige verlofrechten is in principe niet verplicht","")</f>
        <v/>
      </c>
      <c r="F24" s="94"/>
      <c r="G24" s="4"/>
      <c r="L24" s="1">
        <v>3</v>
      </c>
      <c r="M24" s="1">
        <v>31</v>
      </c>
    </row>
    <row r="25" spans="1:13" ht="44.25" customHeight="1" x14ac:dyDescent="0.25">
      <c r="A25" s="8"/>
      <c r="B25" s="7"/>
      <c r="C25" s="7"/>
      <c r="D25" s="30"/>
      <c r="E25" s="94"/>
      <c r="F25" s="94"/>
      <c r="G25" s="4"/>
      <c r="I25" s="1" t="s">
        <v>38</v>
      </c>
      <c r="J25" s="51">
        <f>DATE(IF(MONTH(D16)&lt;9,YEAR(D16)-1,YEAR(D16)),8,1)</f>
        <v>44774</v>
      </c>
      <c r="L25" s="1">
        <v>4</v>
      </c>
      <c r="M25" s="1">
        <v>30</v>
      </c>
    </row>
    <row r="26" spans="1:13" ht="13.5" customHeight="1" x14ac:dyDescent="0.25">
      <c r="A26" s="8"/>
      <c r="B26" s="40"/>
      <c r="C26" s="40"/>
      <c r="D26" s="30"/>
      <c r="E26" s="52"/>
      <c r="F26" s="52"/>
      <c r="G26" s="4"/>
      <c r="J26" s="51"/>
      <c r="L26" s="1">
        <v>5</v>
      </c>
      <c r="M26" s="1">
        <v>31</v>
      </c>
    </row>
    <row r="27" spans="1:13" ht="14.25" customHeight="1" x14ac:dyDescent="0.2">
      <c r="A27" s="8"/>
      <c r="B27" s="76" t="s">
        <v>43</v>
      </c>
      <c r="C27" s="40"/>
      <c r="D27" s="62">
        <f>I40</f>
        <v>43</v>
      </c>
      <c r="E27" s="65"/>
      <c r="F27" s="52"/>
      <c r="G27" s="4"/>
      <c r="J27" s="51"/>
      <c r="L27" s="1">
        <v>6</v>
      </c>
      <c r="M27" s="1">
        <v>30</v>
      </c>
    </row>
    <row r="28" spans="1:13" ht="14.25" customHeight="1" x14ac:dyDescent="0.2">
      <c r="A28" s="8"/>
      <c r="B28" s="61" t="s">
        <v>36</v>
      </c>
      <c r="C28" s="40"/>
      <c r="D28" s="62">
        <f>I41</f>
        <v>49.449999999999996</v>
      </c>
      <c r="E28" s="65"/>
      <c r="F28" s="52"/>
      <c r="G28" s="4"/>
      <c r="L28" s="1">
        <v>7</v>
      </c>
      <c r="M28" s="1">
        <v>31</v>
      </c>
    </row>
    <row r="29" spans="1:13" ht="16.5" customHeight="1" x14ac:dyDescent="0.25">
      <c r="A29" s="4"/>
      <c r="B29" s="91" t="s">
        <v>42</v>
      </c>
      <c r="C29" s="84"/>
      <c r="D29" s="75">
        <f>IF(D20=0,0,((D28*D18)-D50)*(D18*36.86/D20))</f>
        <v>218.72723999999997</v>
      </c>
      <c r="E29" s="72" t="s">
        <v>46</v>
      </c>
      <c r="F29" s="52"/>
      <c r="G29" s="4"/>
      <c r="L29" s="1">
        <v>8</v>
      </c>
      <c r="M29" s="1">
        <v>31</v>
      </c>
    </row>
    <row r="30" spans="1:13" ht="14.25" customHeight="1" x14ac:dyDescent="0.25">
      <c r="A30" s="4"/>
      <c r="B30" s="79"/>
      <c r="C30" s="79"/>
      <c r="D30" s="75"/>
      <c r="E30" s="80"/>
      <c r="F30" s="80"/>
      <c r="G30" s="4"/>
      <c r="L30" s="1">
        <v>9</v>
      </c>
      <c r="M30" s="1">
        <v>30</v>
      </c>
    </row>
    <row r="31" spans="1:13" ht="45.75" customHeight="1" x14ac:dyDescent="0.2">
      <c r="A31" s="4"/>
      <c r="B31" s="90" t="s">
        <v>53</v>
      </c>
      <c r="C31" s="88"/>
      <c r="D31" s="88"/>
      <c r="E31" s="88"/>
      <c r="F31" s="80"/>
      <c r="G31" s="4"/>
      <c r="L31" s="1">
        <v>10</v>
      </c>
      <c r="M31" s="1">
        <v>31</v>
      </c>
    </row>
    <row r="32" spans="1:13" ht="14.25" customHeight="1" x14ac:dyDescent="0.25">
      <c r="A32" s="4"/>
      <c r="B32" s="77" t="s">
        <v>44</v>
      </c>
      <c r="C32" s="40"/>
      <c r="D32" s="30"/>
      <c r="E32" s="52"/>
      <c r="F32" s="52"/>
      <c r="G32" s="4"/>
      <c r="L32" s="1">
        <v>11</v>
      </c>
      <c r="M32" s="1">
        <v>30</v>
      </c>
    </row>
    <row r="33" spans="1:13" ht="14.25" customHeight="1" x14ac:dyDescent="0.2">
      <c r="A33" s="4"/>
      <c r="B33" s="29" t="s">
        <v>14</v>
      </c>
      <c r="C33" s="23"/>
      <c r="D33" s="56" t="s">
        <v>10</v>
      </c>
      <c r="E33" s="78" t="s">
        <v>47</v>
      </c>
      <c r="F33" s="36"/>
      <c r="G33" s="4"/>
      <c r="L33" s="1">
        <v>12</v>
      </c>
      <c r="M33" s="1">
        <v>31</v>
      </c>
    </row>
    <row r="34" spans="1:13" ht="14.25" customHeight="1" x14ac:dyDescent="0.2">
      <c r="A34" s="4"/>
      <c r="B34" s="40" t="s">
        <v>22</v>
      </c>
      <c r="C34" s="23"/>
      <c r="D34" s="28"/>
      <c r="E34" s="60"/>
      <c r="F34" s="39" t="str">
        <f>IF(D34&gt;48,"LET OP: Onwaarschijnlijk hoog aantal uren ingevoerd.","")</f>
        <v/>
      </c>
      <c r="G34" s="22"/>
      <c r="I34" s="55"/>
    </row>
    <row r="35" spans="1:13" ht="14.25" customHeight="1" x14ac:dyDescent="0.2">
      <c r="A35" s="4"/>
      <c r="B35" s="41" t="s">
        <v>25</v>
      </c>
      <c r="C35" s="24"/>
      <c r="D35" s="28"/>
      <c r="E35" s="60"/>
      <c r="F35" s="39" t="str">
        <f>IF(D35&gt;96,"LET OP: Onwaarschijnlijk hoog aantal uren ingevoerd.","")</f>
        <v/>
      </c>
      <c r="G35" s="22"/>
    </row>
    <row r="36" spans="1:13" ht="14.25" customHeight="1" x14ac:dyDescent="0.2">
      <c r="A36" s="4"/>
      <c r="B36" s="41" t="s">
        <v>26</v>
      </c>
      <c r="C36" s="24"/>
      <c r="D36" s="28"/>
      <c r="E36" s="60"/>
      <c r="F36" s="39" t="str">
        <f>IF(D36&gt;48,"LET OP: Onwaarschijnlijk hoog aantal uren ingevoerd.","")</f>
        <v/>
      </c>
      <c r="G36" s="22"/>
      <c r="I36" s="31"/>
    </row>
    <row r="37" spans="1:13" ht="14.25" customHeight="1" x14ac:dyDescent="0.2">
      <c r="A37" s="4"/>
      <c r="B37" s="41" t="s">
        <v>23</v>
      </c>
      <c r="C37" s="24"/>
      <c r="D37" s="28"/>
      <c r="E37" s="60"/>
      <c r="F37" s="39" t="str">
        <f>IF(D37&gt;144,"LET OP: Onwaarschijnlijk hoog aantal uren ingevoerd.","")</f>
        <v/>
      </c>
      <c r="G37" s="22"/>
      <c r="I37" s="44" t="s">
        <v>29</v>
      </c>
      <c r="M37" s="1" t="s">
        <v>30</v>
      </c>
    </row>
    <row r="38" spans="1:13" ht="14.25" customHeight="1" x14ac:dyDescent="0.2">
      <c r="A38" s="4"/>
      <c r="B38" s="41" t="s">
        <v>24</v>
      </c>
      <c r="C38" s="24"/>
      <c r="D38" s="28"/>
      <c r="E38" s="60"/>
      <c r="F38" s="39" t="str">
        <f>IF(D38&gt;288,"LET OP: Onwaarschijnlijk hoog aantal uren ingevoerd.","")</f>
        <v/>
      </c>
      <c r="G38" s="22"/>
      <c r="I38" s="45">
        <f>VLOOKUP(MONTH(D16),L22:M33,2,TRUE)</f>
        <v>31</v>
      </c>
      <c r="K38" s="47" t="s">
        <v>13</v>
      </c>
      <c r="M38" s="46"/>
    </row>
    <row r="39" spans="1:13" ht="14.25" customHeight="1" x14ac:dyDescent="0.2">
      <c r="A39" s="4"/>
      <c r="B39" s="81" t="s">
        <v>54</v>
      </c>
      <c r="C39" s="41"/>
      <c r="D39" s="28"/>
      <c r="E39" s="59"/>
      <c r="F39" s="39"/>
      <c r="G39" s="22"/>
      <c r="I39" s="45">
        <f>IF(D22&gt;0,(IF(D16&gt;0,TRUNC((DATEDIF(D22,D16+1,"m"))),0)),0)</f>
        <v>10</v>
      </c>
      <c r="K39" s="48" t="s">
        <v>9</v>
      </c>
      <c r="M39" s="46"/>
    </row>
    <row r="40" spans="1:13" ht="14.25" customHeight="1" x14ac:dyDescent="0.2">
      <c r="A40" s="4"/>
      <c r="B40" s="57" t="s">
        <v>8</v>
      </c>
      <c r="C40" s="41"/>
      <c r="D40" s="58">
        <f>SUM(D34:D39)</f>
        <v>0</v>
      </c>
      <c r="E40" s="59"/>
      <c r="F40" s="39"/>
      <c r="G40" s="22"/>
      <c r="I40" s="66">
        <f>IF(D22&gt;0,(IF(D16&gt;0,ROUND(DATEDIF(D22,D16+1,"d")/7,0),0)),0)</f>
        <v>43</v>
      </c>
      <c r="J40" s="67"/>
      <c r="K40" s="68" t="s">
        <v>33</v>
      </c>
      <c r="L40" s="67"/>
      <c r="M40" s="46"/>
    </row>
    <row r="41" spans="1:13" ht="14.25" customHeight="1" x14ac:dyDescent="0.2">
      <c r="A41" s="4"/>
      <c r="B41" s="57"/>
      <c r="C41" s="41"/>
      <c r="D41" s="59"/>
      <c r="E41" s="59"/>
      <c r="F41" s="39"/>
      <c r="G41" s="22"/>
      <c r="I41" s="66">
        <f>I40*1.15</f>
        <v>49.449999999999996</v>
      </c>
      <c r="J41" s="67" t="s">
        <v>34</v>
      </c>
      <c r="K41" s="68"/>
      <c r="L41" s="67"/>
      <c r="M41" s="46"/>
    </row>
    <row r="42" spans="1:13" ht="14.25" customHeight="1" x14ac:dyDescent="0.2">
      <c r="A42" s="4"/>
      <c r="B42" s="53" t="s">
        <v>32</v>
      </c>
      <c r="C42" s="41"/>
      <c r="D42" s="71" t="s">
        <v>10</v>
      </c>
      <c r="E42" s="59"/>
      <c r="F42" s="39"/>
      <c r="G42" s="22"/>
    </row>
    <row r="43" spans="1:13" ht="14.25" customHeight="1" x14ac:dyDescent="0.2">
      <c r="A43" s="4"/>
      <c r="B43" s="24" t="s">
        <v>15</v>
      </c>
      <c r="C43" s="24"/>
      <c r="D43" s="28"/>
      <c r="E43" s="60"/>
      <c r="F43" s="39"/>
      <c r="G43" s="22"/>
    </row>
    <row r="44" spans="1:13" ht="14.25" customHeight="1" x14ac:dyDescent="0.2">
      <c r="A44" s="4"/>
      <c r="B44" s="24" t="s">
        <v>16</v>
      </c>
      <c r="C44" s="24"/>
      <c r="D44" s="28"/>
      <c r="E44" s="60"/>
      <c r="F44" s="39"/>
      <c r="G44" s="22"/>
    </row>
    <row r="45" spans="1:13" ht="14.25" customHeight="1" x14ac:dyDescent="0.2">
      <c r="A45" s="4"/>
      <c r="B45" s="24" t="s">
        <v>17</v>
      </c>
      <c r="C45" s="24"/>
      <c r="D45" s="28"/>
      <c r="E45" s="60"/>
      <c r="F45" s="39"/>
      <c r="G45" s="22"/>
    </row>
    <row r="46" spans="1:13" ht="14.25" customHeight="1" x14ac:dyDescent="0.2">
      <c r="A46" s="4"/>
      <c r="B46" s="24" t="s">
        <v>18</v>
      </c>
      <c r="C46" s="24"/>
      <c r="D46" s="28"/>
      <c r="E46" s="60"/>
      <c r="F46" s="39"/>
      <c r="G46" s="22"/>
    </row>
    <row r="47" spans="1:13" ht="14.25" customHeight="1" x14ac:dyDescent="0.2">
      <c r="A47" s="4"/>
      <c r="B47" s="24" t="s">
        <v>19</v>
      </c>
      <c r="C47" s="24"/>
      <c r="D47" s="28"/>
      <c r="E47" s="60"/>
      <c r="F47" s="39"/>
      <c r="G47" s="22"/>
    </row>
    <row r="48" spans="1:13" ht="14.25" customHeight="1" x14ac:dyDescent="0.2">
      <c r="A48" s="4"/>
      <c r="B48" s="24" t="s">
        <v>20</v>
      </c>
      <c r="C48" s="24"/>
      <c r="D48" s="28"/>
      <c r="E48" s="60"/>
      <c r="F48" s="39"/>
      <c r="G48" s="22"/>
    </row>
    <row r="49" spans="1:7" ht="14.25" customHeight="1" x14ac:dyDescent="0.2">
      <c r="A49" s="22"/>
      <c r="B49" s="26" t="s">
        <v>21</v>
      </c>
      <c r="C49" s="24"/>
      <c r="D49" s="28"/>
      <c r="E49" s="60"/>
      <c r="F49" s="39" t="str">
        <f t="shared" ref="F49" si="0">IF(D49&gt;45,"LET OP: Onwaarschijnlijk hoog aantal uren ingevoerd.","")</f>
        <v/>
      </c>
      <c r="G49" s="22"/>
    </row>
    <row r="50" spans="1:7" ht="14.25" customHeight="1" x14ac:dyDescent="0.2">
      <c r="A50" s="22"/>
      <c r="B50" s="57" t="s">
        <v>35</v>
      </c>
      <c r="C50" s="41"/>
      <c r="D50" s="59">
        <f>D40-SUM(D43:D49)</f>
        <v>0</v>
      </c>
      <c r="E50" s="59"/>
      <c r="F50" s="39"/>
      <c r="G50" s="22"/>
    </row>
    <row r="51" spans="1:7" ht="14.25" customHeight="1" x14ac:dyDescent="0.2">
      <c r="A51" s="22"/>
      <c r="B51" s="57"/>
      <c r="C51" s="41"/>
      <c r="D51" s="59"/>
      <c r="E51" s="59"/>
      <c r="F51" s="39"/>
      <c r="G51" s="22"/>
    </row>
    <row r="52" spans="1:7" ht="14.25" customHeight="1" x14ac:dyDescent="0.2">
      <c r="A52" s="22"/>
      <c r="B52" s="22" t="s">
        <v>40</v>
      </c>
      <c r="C52" s="22"/>
      <c r="D52" s="22"/>
      <c r="E52" s="4"/>
      <c r="F52" s="22"/>
      <c r="G52" s="22"/>
    </row>
    <row r="53" spans="1:7" ht="14.25" customHeight="1" x14ac:dyDescent="0.2">
      <c r="A53" s="22"/>
      <c r="B53" s="22"/>
      <c r="C53" s="22"/>
      <c r="D53" s="22"/>
      <c r="E53" s="4"/>
      <c r="F53" s="22"/>
      <c r="G53" s="22"/>
    </row>
    <row r="54" spans="1:7" ht="14.25" hidden="1" customHeight="1" x14ac:dyDescent="0.2">
      <c r="B54" s="38"/>
      <c r="C54" s="38"/>
      <c r="D54" s="38"/>
      <c r="E54" s="38"/>
      <c r="F54" s="38"/>
      <c r="G54" s="38"/>
    </row>
    <row r="55" spans="1:7" ht="14.25" hidden="1" customHeight="1" x14ac:dyDescent="0.2">
      <c r="B55" s="38"/>
      <c r="C55" s="38"/>
      <c r="D55" s="38"/>
      <c r="E55" s="38"/>
      <c r="F55" s="38"/>
      <c r="G55" s="38"/>
    </row>
    <row r="56" spans="1:7" ht="14.25" hidden="1" customHeight="1" x14ac:dyDescent="0.2">
      <c r="B56" s="38"/>
      <c r="C56" s="38"/>
      <c r="D56" s="38"/>
      <c r="E56" s="38"/>
      <c r="F56" s="38"/>
      <c r="G56" s="38"/>
    </row>
    <row r="57" spans="1:7" ht="14.25" hidden="1" customHeight="1" x14ac:dyDescent="0.2">
      <c r="B57" s="38"/>
      <c r="C57" s="38"/>
      <c r="D57" s="38"/>
      <c r="E57" s="38"/>
      <c r="F57" s="38"/>
      <c r="G57" s="38"/>
    </row>
    <row r="58" spans="1:7" ht="14.25" hidden="1" customHeight="1" x14ac:dyDescent="0.2">
      <c r="B58" s="38"/>
      <c r="C58" s="38"/>
      <c r="D58" s="38"/>
      <c r="E58" s="38"/>
      <c r="F58" s="38"/>
      <c r="G58" s="38"/>
    </row>
    <row r="59" spans="1:7" ht="14.25" hidden="1" customHeight="1" x14ac:dyDescent="0.2">
      <c r="B59" s="38"/>
      <c r="C59" s="38"/>
      <c r="D59" s="38"/>
      <c r="E59" s="38"/>
      <c r="F59" s="38"/>
      <c r="G59" s="38"/>
    </row>
    <row r="60" spans="1:7" ht="14.25" hidden="1" customHeight="1" x14ac:dyDescent="0.2">
      <c r="B60" s="38"/>
      <c r="C60" s="38"/>
      <c r="D60" s="38"/>
      <c r="E60" s="38"/>
      <c r="F60" s="38"/>
      <c r="G60" s="38"/>
    </row>
    <row r="61" spans="1:7" hidden="1" x14ac:dyDescent="0.2">
      <c r="B61" s="38"/>
      <c r="C61" s="38"/>
      <c r="D61" s="38"/>
      <c r="E61" s="38"/>
      <c r="F61" s="38"/>
      <c r="G61" s="38"/>
    </row>
    <row r="62" spans="1:7" hidden="1" x14ac:dyDescent="0.2"/>
    <row r="63" spans="1:7" hidden="1" x14ac:dyDescent="0.2"/>
    <row r="64" spans="1:7" hidden="1" x14ac:dyDescent="0.2"/>
    <row r="65" spans="1:6" hidden="1" x14ac:dyDescent="0.2">
      <c r="A65" s="38"/>
    </row>
    <row r="66" spans="1:6" hidden="1" x14ac:dyDescent="0.2">
      <c r="A66" s="38"/>
    </row>
    <row r="67" spans="1:6" hidden="1" x14ac:dyDescent="0.2">
      <c r="A67" s="38"/>
    </row>
    <row r="68" spans="1:6" hidden="1" x14ac:dyDescent="0.2">
      <c r="A68" s="38"/>
    </row>
    <row r="69" spans="1:6" hidden="1" x14ac:dyDescent="0.2">
      <c r="A69" s="38"/>
    </row>
    <row r="70" spans="1:6" hidden="1" x14ac:dyDescent="0.2">
      <c r="A70" s="38"/>
    </row>
    <row r="71" spans="1:6" hidden="1" x14ac:dyDescent="0.2">
      <c r="A71" s="38"/>
      <c r="D71" s="3"/>
      <c r="E71" s="3"/>
      <c r="F71" s="3"/>
    </row>
    <row r="72" spans="1:6" hidden="1" x14ac:dyDescent="0.2">
      <c r="A72" s="38"/>
      <c r="B72" s="3"/>
      <c r="C72" s="3"/>
      <c r="D72" s="3"/>
      <c r="E72" s="3"/>
      <c r="F72" s="3"/>
    </row>
    <row r="73" spans="1:6" hidden="1" x14ac:dyDescent="0.2">
      <c r="A73" s="38"/>
      <c r="B73" s="3"/>
      <c r="C73" s="3"/>
      <c r="D73" s="3"/>
      <c r="E73" s="3"/>
      <c r="F73" s="3"/>
    </row>
    <row r="74" spans="1:6" hidden="1" x14ac:dyDescent="0.2">
      <c r="B74" s="3"/>
      <c r="C74" s="3"/>
      <c r="D74" s="3"/>
      <c r="E74" s="3"/>
      <c r="F74" s="3"/>
    </row>
    <row r="75" spans="1:6" hidden="1" x14ac:dyDescent="0.2">
      <c r="B75" s="3"/>
      <c r="C75" s="3"/>
      <c r="D75" s="3"/>
      <c r="E75" s="3"/>
      <c r="F75" s="3"/>
    </row>
    <row r="76" spans="1:6" hidden="1" x14ac:dyDescent="0.2">
      <c r="B76" s="3"/>
      <c r="C76" s="3"/>
      <c r="D76" s="3"/>
      <c r="E76" s="3"/>
      <c r="F76" s="3"/>
    </row>
    <row r="77" spans="1:6" hidden="1" x14ac:dyDescent="0.2">
      <c r="B77" s="3"/>
      <c r="C77" s="3"/>
      <c r="D77" s="3"/>
      <c r="E77" s="3"/>
      <c r="F77" s="3"/>
    </row>
    <row r="78" spans="1:6" hidden="1" x14ac:dyDescent="0.2">
      <c r="B78" s="3"/>
      <c r="C78" s="3"/>
      <c r="D78" s="3"/>
      <c r="E78" s="3"/>
      <c r="F78" s="3"/>
    </row>
    <row r="79" spans="1:6" hidden="1" x14ac:dyDescent="0.2">
      <c r="B79" s="3"/>
      <c r="C79" s="3"/>
      <c r="D79" s="3"/>
      <c r="E79" s="3"/>
      <c r="F79" s="3"/>
    </row>
    <row r="80" spans="1:6" hidden="1" x14ac:dyDescent="0.2">
      <c r="B80" s="3"/>
      <c r="C80" s="3"/>
      <c r="D80" s="3"/>
      <c r="E80" s="3"/>
      <c r="F80" s="3"/>
    </row>
    <row r="81" spans="2:5" hidden="1" x14ac:dyDescent="0.2">
      <c r="B81" s="3"/>
      <c r="C81" s="3"/>
      <c r="D81" s="3"/>
      <c r="E81" s="3"/>
    </row>
    <row r="82" spans="2:5" hidden="1" x14ac:dyDescent="0.2">
      <c r="B82" s="3"/>
      <c r="C82" s="3"/>
      <c r="D82" s="3"/>
      <c r="E82" s="3"/>
    </row>
    <row r="83" spans="2:5" hidden="1" x14ac:dyDescent="0.2">
      <c r="B83" s="3"/>
      <c r="C83" s="3"/>
      <c r="D83" s="3"/>
      <c r="E83" s="3"/>
    </row>
    <row r="84" spans="2:5" hidden="1" x14ac:dyDescent="0.2">
      <c r="B84" s="3"/>
      <c r="C84" s="3"/>
      <c r="D84" s="3"/>
      <c r="E84" s="3"/>
    </row>
    <row r="85" spans="2:5" hidden="1" x14ac:dyDescent="0.2">
      <c r="B85" s="3"/>
      <c r="C85" s="3"/>
      <c r="D85" s="3"/>
      <c r="E85" s="3"/>
    </row>
    <row r="86" spans="2:5" hidden="1" x14ac:dyDescent="0.2">
      <c r="B86" s="3"/>
      <c r="C86" s="3"/>
      <c r="D86" s="3"/>
      <c r="E86" s="3"/>
    </row>
    <row r="87" spans="2:5" hidden="1" x14ac:dyDescent="0.2">
      <c r="B87" s="3"/>
      <c r="C87" s="3"/>
      <c r="E87" s="3"/>
    </row>
    <row r="88" spans="2:5" hidden="1" x14ac:dyDescent="0.2">
      <c r="B88" s="3"/>
      <c r="C88" s="3"/>
    </row>
    <row r="89" spans="2:5" hidden="1" x14ac:dyDescent="0.2"/>
    <row r="90" spans="2:5" hidden="1" x14ac:dyDescent="0.2"/>
  </sheetData>
  <sheetProtection password="E784" sheet="1" selectLockedCells="1"/>
  <mergeCells count="8">
    <mergeCell ref="B31:E31"/>
    <mergeCell ref="B29:C29"/>
    <mergeCell ref="B2:E2"/>
    <mergeCell ref="E24:F25"/>
    <mergeCell ref="D12:F12"/>
    <mergeCell ref="D8:F8"/>
    <mergeCell ref="D10:E10"/>
    <mergeCell ref="D6:E6"/>
  </mergeCells>
  <conditionalFormatting sqref="E34 E36:E51">
    <cfRule type="cellIs" dxfId="3" priority="11" operator="greaterThan">
      <formula>59</formula>
    </cfRule>
  </conditionalFormatting>
  <conditionalFormatting sqref="E35">
    <cfRule type="cellIs" dxfId="2" priority="7" operator="greaterThan">
      <formula>59</formula>
    </cfRule>
  </conditionalFormatting>
  <conditionalFormatting sqref="E16">
    <cfRule type="expression" dxfId="1" priority="2">
      <formula>(D16&lt;D14)</formula>
    </cfRule>
  </conditionalFormatting>
  <conditionalFormatting sqref="B32">
    <cfRule type="expression" dxfId="0" priority="1">
      <formula>$D$29&lt;0</formula>
    </cfRule>
  </conditionalFormatting>
  <dataValidations count="1">
    <dataValidation type="list" allowBlank="1" showInputMessage="1" showErrorMessage="1" sqref="D24">
      <formula1>$I$17:$I$18</formula1>
    </dataValidation>
  </dataValidations>
  <pageMargins left="0.25" right="0.25" top="0.75" bottom="0.75" header="0.3" footer="0.3"/>
  <pageSetup paperSize="9" scale="75" orientation="portrait"/>
  <ignoredErrors>
    <ignoredError sqref="F35" formula="1"/>
  </ignoredError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berekening verlof uren</vt:lpstr>
      <vt:lpstr>'berekening verlof uren'!Afdrukbereik</vt:lpstr>
      <vt:lpstr>toelichting!Afdrukbereik</vt:lpstr>
    </vt:vector>
  </TitlesOfParts>
  <Company>Groenendijk Onderwijs Administratie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Rémy Chamboné</dc:creator>
  <cp:lastModifiedBy>Peter de Vette</cp:lastModifiedBy>
  <cp:lastPrinted>2016-11-15T13:37:24Z</cp:lastPrinted>
  <dcterms:created xsi:type="dcterms:W3CDTF">2015-03-25T12:51:12Z</dcterms:created>
  <dcterms:modified xsi:type="dcterms:W3CDTF">2023-05-11T15:14:09Z</dcterms:modified>
</cp:coreProperties>
</file>