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O:\CB\Afdelingen\Cb\StafPSA\Afdeling\Werkbestanden\ouderschapsverlof\"/>
    </mc:Choice>
  </mc:AlternateContent>
  <bookViews>
    <workbookView xWindow="45" yWindow="105" windowWidth="19230" windowHeight="11280"/>
  </bookViews>
  <sheets>
    <sheet name="Toelichting spreadsheet" sheetId="4" r:id="rId1"/>
    <sheet name="Ouderschapsverlof 1e jaar" sheetId="5" r:id="rId2"/>
    <sheet name="Ouderschapsverlof na 1 jaar" sheetId="1" r:id="rId3"/>
    <sheet name="Wijzigingen" sheetId="3" r:id="rId4"/>
  </sheets>
  <definedNames>
    <definedName name="_xlnm.Print_Area" localSheetId="1">'Ouderschapsverlof 1e jaar'!$A$1:$AF$77,'Ouderschapsverlof 1e jaar'!$O$78:$AF$340</definedName>
    <definedName name="_xlnm.Print_Area" localSheetId="2">'Ouderschapsverlof na 1 jaar'!$A$1:$AF$77,'Ouderschapsverlof na 1 jaar'!$O$78:$AF$340</definedName>
    <definedName name="_xlnm.Print_Area" localSheetId="3">Wijzigingen!$B$52</definedName>
  </definedNames>
  <calcPr calcId="162913"/>
</workbook>
</file>

<file path=xl/calcChain.xml><?xml version="1.0" encoding="utf-8"?>
<calcChain xmlns="http://schemas.openxmlformats.org/spreadsheetml/2006/main">
  <c r="AP18" i="5" l="1"/>
  <c r="AW24" i="5" l="1"/>
  <c r="AV24" i="5"/>
  <c r="AU24" i="5"/>
  <c r="AT24" i="5"/>
  <c r="AS24" i="5"/>
  <c r="AP36" i="5"/>
  <c r="H26" i="5"/>
  <c r="AP14" i="5"/>
  <c r="E23" i="5" s="1"/>
  <c r="I23" i="5" s="1"/>
  <c r="AN4" i="5"/>
  <c r="AF338" i="5"/>
  <c r="AF337" i="5"/>
  <c r="AF336" i="5"/>
  <c r="AF335" i="5"/>
  <c r="AF334" i="5"/>
  <c r="AF333" i="5"/>
  <c r="AF332" i="5"/>
  <c r="AF331" i="5"/>
  <c r="AF330" i="5"/>
  <c r="AF329" i="5"/>
  <c r="AF328" i="5"/>
  <c r="AF327" i="5"/>
  <c r="AF326" i="5"/>
  <c r="AF325" i="5"/>
  <c r="AF324" i="5"/>
  <c r="AF323" i="5"/>
  <c r="AF322" i="5"/>
  <c r="AF321" i="5"/>
  <c r="AF320" i="5"/>
  <c r="AF319" i="5"/>
  <c r="AF318" i="5"/>
  <c r="AF317" i="5"/>
  <c r="AF316" i="5"/>
  <c r="AF315" i="5"/>
  <c r="AF314" i="5"/>
  <c r="AF313" i="5"/>
  <c r="AF312" i="5"/>
  <c r="AF311" i="5"/>
  <c r="AF310" i="5"/>
  <c r="AF309" i="5"/>
  <c r="AF308" i="5"/>
  <c r="AF307" i="5"/>
  <c r="AF306" i="5"/>
  <c r="AF305" i="5"/>
  <c r="AF304" i="5"/>
  <c r="AF303" i="5"/>
  <c r="AF302" i="5"/>
  <c r="AF301" i="5"/>
  <c r="AF300" i="5"/>
  <c r="AF299" i="5"/>
  <c r="AF298" i="5"/>
  <c r="AF297" i="5"/>
  <c r="AF296" i="5"/>
  <c r="AF295" i="5"/>
  <c r="AF294" i="5"/>
  <c r="AF293" i="5"/>
  <c r="AF292" i="5"/>
  <c r="AF291" i="5"/>
  <c r="AF290" i="5"/>
  <c r="AF289" i="5"/>
  <c r="AF288" i="5"/>
  <c r="AF287" i="5"/>
  <c r="AF286" i="5"/>
  <c r="AF285" i="5"/>
  <c r="AF284" i="5"/>
  <c r="AF283" i="5"/>
  <c r="AF282" i="5"/>
  <c r="AF281" i="5"/>
  <c r="AF280" i="5"/>
  <c r="AF279" i="5"/>
  <c r="AF278" i="5"/>
  <c r="AF277" i="5"/>
  <c r="AF276" i="5"/>
  <c r="AF275" i="5"/>
  <c r="AF274" i="5"/>
  <c r="AF273" i="5"/>
  <c r="AF272" i="5"/>
  <c r="AF271" i="5"/>
  <c r="AF270" i="5"/>
  <c r="AF269" i="5"/>
  <c r="AF268" i="5"/>
  <c r="AF267" i="5"/>
  <c r="AF266" i="5"/>
  <c r="AF265" i="5"/>
  <c r="AF264" i="5"/>
  <c r="AF263" i="5"/>
  <c r="AF262" i="5"/>
  <c r="AF261" i="5"/>
  <c r="AF260" i="5"/>
  <c r="AF259" i="5"/>
  <c r="AF258" i="5"/>
  <c r="AF257" i="5"/>
  <c r="AF256" i="5"/>
  <c r="AF255" i="5"/>
  <c r="AF254" i="5"/>
  <c r="AF253" i="5"/>
  <c r="AF252" i="5"/>
  <c r="AF251" i="5"/>
  <c r="AF250" i="5"/>
  <c r="AF249" i="5"/>
  <c r="AF248" i="5"/>
  <c r="AF247" i="5"/>
  <c r="AF246" i="5"/>
  <c r="AF245" i="5"/>
  <c r="AF244" i="5"/>
  <c r="AF243" i="5"/>
  <c r="AF242" i="5"/>
  <c r="AF241" i="5"/>
  <c r="AF240" i="5"/>
  <c r="AF239" i="5"/>
  <c r="AF238" i="5"/>
  <c r="AF237" i="5"/>
  <c r="AF236" i="5"/>
  <c r="AF235" i="5"/>
  <c r="AF234" i="5"/>
  <c r="AF233" i="5"/>
  <c r="AF232" i="5"/>
  <c r="AF231" i="5"/>
  <c r="AF230" i="5"/>
  <c r="AF229" i="5"/>
  <c r="AF228" i="5"/>
  <c r="AF227" i="5"/>
  <c r="AF226" i="5"/>
  <c r="AF225" i="5"/>
  <c r="AF224" i="5"/>
  <c r="AF223" i="5"/>
  <c r="AF222" i="5"/>
  <c r="AF221" i="5"/>
  <c r="AF220" i="5"/>
  <c r="AF219" i="5"/>
  <c r="AF218" i="5"/>
  <c r="AF217" i="5"/>
  <c r="AF216" i="5"/>
  <c r="AF215" i="5"/>
  <c r="AF214" i="5"/>
  <c r="AF213" i="5"/>
  <c r="AF212" i="5"/>
  <c r="AF211" i="5"/>
  <c r="AF210" i="5"/>
  <c r="AF209" i="5"/>
  <c r="AF208" i="5"/>
  <c r="AF207" i="5"/>
  <c r="AF206" i="5"/>
  <c r="AF205" i="5"/>
  <c r="AF204" i="5"/>
  <c r="AF203" i="5"/>
  <c r="AF202" i="5"/>
  <c r="AF201" i="5"/>
  <c r="AF200" i="5"/>
  <c r="AF199" i="5"/>
  <c r="AF198" i="5"/>
  <c r="AF197" i="5"/>
  <c r="AF196" i="5"/>
  <c r="AF195" i="5"/>
  <c r="AF194" i="5"/>
  <c r="AF193" i="5"/>
  <c r="AF192" i="5"/>
  <c r="AF191" i="5"/>
  <c r="AF190" i="5"/>
  <c r="AF189" i="5"/>
  <c r="AF188" i="5"/>
  <c r="AF187" i="5"/>
  <c r="AF186" i="5"/>
  <c r="AF185" i="5"/>
  <c r="AF184" i="5"/>
  <c r="AF183" i="5"/>
  <c r="AF182" i="5"/>
  <c r="AF181" i="5"/>
  <c r="AF180" i="5"/>
  <c r="AF179" i="5"/>
  <c r="AF178" i="5"/>
  <c r="AF177" i="5"/>
  <c r="AF176" i="5"/>
  <c r="AF175" i="5"/>
  <c r="AF174" i="5"/>
  <c r="AF173" i="5"/>
  <c r="AF172" i="5"/>
  <c r="AF171" i="5"/>
  <c r="AF170" i="5"/>
  <c r="AF169" i="5"/>
  <c r="AF168" i="5"/>
  <c r="AF167" i="5"/>
  <c r="AF166" i="5"/>
  <c r="AF165" i="5"/>
  <c r="AF164" i="5"/>
  <c r="AF163" i="5"/>
  <c r="AF162" i="5"/>
  <c r="AF161" i="5"/>
  <c r="AF160" i="5"/>
  <c r="AF159" i="5"/>
  <c r="AF158" i="5"/>
  <c r="AF157" i="5"/>
  <c r="AF156" i="5"/>
  <c r="AF155" i="5"/>
  <c r="AF154" i="5"/>
  <c r="AF153" i="5"/>
  <c r="AF152" i="5"/>
  <c r="AF151" i="5"/>
  <c r="AF150" i="5"/>
  <c r="AF149" i="5"/>
  <c r="AF148" i="5"/>
  <c r="AF147" i="5"/>
  <c r="AF146" i="5"/>
  <c r="AF145" i="5"/>
  <c r="AF144" i="5"/>
  <c r="AF143" i="5"/>
  <c r="AF142" i="5"/>
  <c r="AF141" i="5"/>
  <c r="AF140" i="5"/>
  <c r="AF139" i="5"/>
  <c r="AF138" i="5"/>
  <c r="AF137" i="5"/>
  <c r="AF136" i="5"/>
  <c r="AF135" i="5"/>
  <c r="AF134" i="5"/>
  <c r="AF133" i="5"/>
  <c r="AF132" i="5"/>
  <c r="AF131" i="5"/>
  <c r="AF130" i="5"/>
  <c r="AF129" i="5"/>
  <c r="AF128" i="5"/>
  <c r="AF127" i="5"/>
  <c r="AF126" i="5"/>
  <c r="AF125" i="5"/>
  <c r="AF124" i="5"/>
  <c r="AF123" i="5"/>
  <c r="AF122" i="5"/>
  <c r="AF121" i="5"/>
  <c r="AF120" i="5"/>
  <c r="AF119" i="5"/>
  <c r="AF118" i="5"/>
  <c r="AF117" i="5"/>
  <c r="AF116" i="5"/>
  <c r="AF115" i="5"/>
  <c r="W114" i="5"/>
  <c r="AF114" i="5"/>
  <c r="W113" i="5"/>
  <c r="AF113" i="5"/>
  <c r="W112" i="5"/>
  <c r="AF112" i="5"/>
  <c r="W111" i="5"/>
  <c r="AF111" i="5"/>
  <c r="W110" i="5"/>
  <c r="AF110" i="5"/>
  <c r="W109" i="5"/>
  <c r="AF109" i="5"/>
  <c r="W108" i="5"/>
  <c r="AF108" i="5"/>
  <c r="W107" i="5"/>
  <c r="AF107" i="5"/>
  <c r="W106" i="5"/>
  <c r="AF106" i="5"/>
  <c r="W105" i="5"/>
  <c r="AF105" i="5"/>
  <c r="W104" i="5"/>
  <c r="AF104" i="5"/>
  <c r="W103" i="5"/>
  <c r="AF103" i="5"/>
  <c r="W102" i="5"/>
  <c r="AF102" i="5"/>
  <c r="W101" i="5"/>
  <c r="AF101" i="5"/>
  <c r="W100" i="5"/>
  <c r="AF100" i="5"/>
  <c r="W99" i="5"/>
  <c r="AF99" i="5"/>
  <c r="W98" i="5"/>
  <c r="AF98" i="5"/>
  <c r="W97" i="5"/>
  <c r="AF97" i="5"/>
  <c r="W96" i="5"/>
  <c r="AF96" i="5"/>
  <c r="W95" i="5"/>
  <c r="AF95" i="5"/>
  <c r="W94" i="5"/>
  <c r="AF94" i="5"/>
  <c r="W93" i="5"/>
  <c r="AF93" i="5"/>
  <c r="W92" i="5"/>
  <c r="AF92" i="5"/>
  <c r="W91" i="5"/>
  <c r="AF91" i="5"/>
  <c r="W90" i="5"/>
  <c r="AF90" i="5"/>
  <c r="W89" i="5"/>
  <c r="AF89" i="5"/>
  <c r="W88" i="5"/>
  <c r="AF88" i="5"/>
  <c r="W87" i="5"/>
  <c r="AF87" i="5"/>
  <c r="W86" i="5"/>
  <c r="AF86" i="5"/>
  <c r="W85" i="5"/>
  <c r="AF85" i="5"/>
  <c r="W84" i="5"/>
  <c r="AF84" i="5"/>
  <c r="W83" i="5"/>
  <c r="AF83" i="5"/>
  <c r="W82" i="5"/>
  <c r="AQ82" i="5"/>
  <c r="AP82" i="5"/>
  <c r="AF82" i="5"/>
  <c r="W81" i="5"/>
  <c r="AF81" i="5"/>
  <c r="W80" i="5"/>
  <c r="AF80" i="5"/>
  <c r="W79" i="5"/>
  <c r="AF79" i="5"/>
  <c r="W78" i="5"/>
  <c r="AF78" i="5"/>
  <c r="W77" i="5"/>
  <c r="AF77" i="5"/>
  <c r="W76" i="5"/>
  <c r="AF76" i="5"/>
  <c r="W75" i="5"/>
  <c r="AF75" i="5"/>
  <c r="W74" i="5"/>
  <c r="AF74" i="5"/>
  <c r="W73" i="5"/>
  <c r="AF73" i="5"/>
  <c r="W72" i="5"/>
  <c r="AF72" i="5"/>
  <c r="W71" i="5"/>
  <c r="AF71" i="5"/>
  <c r="W70" i="5"/>
  <c r="AF70" i="5"/>
  <c r="W69" i="5"/>
  <c r="AF69" i="5"/>
  <c r="W68" i="5"/>
  <c r="AF68" i="5"/>
  <c r="W67" i="5"/>
  <c r="AF67" i="5"/>
  <c r="W66" i="5"/>
  <c r="AF66" i="5"/>
  <c r="W65" i="5"/>
  <c r="AF65" i="5"/>
  <c r="W64" i="5"/>
  <c r="AP64" i="5"/>
  <c r="AF64" i="5"/>
  <c r="W63" i="5"/>
  <c r="AP63" i="5"/>
  <c r="AF63" i="5"/>
  <c r="W62" i="5"/>
  <c r="AF62" i="5"/>
  <c r="W61" i="5"/>
  <c r="AQ61" i="5"/>
  <c r="AQ64" i="5" s="1"/>
  <c r="AF61" i="5"/>
  <c r="W60" i="5"/>
  <c r="AF60" i="5"/>
  <c r="W59" i="5"/>
  <c r="B60" i="5"/>
  <c r="AF59" i="5"/>
  <c r="W58" i="5"/>
  <c r="AF58" i="5"/>
  <c r="W57" i="5"/>
  <c r="AF57" i="5"/>
  <c r="W56" i="5"/>
  <c r="AF56" i="5"/>
  <c r="W55" i="5"/>
  <c r="E56" i="5"/>
  <c r="AF55" i="5"/>
  <c r="W54" i="5"/>
  <c r="E55" i="5"/>
  <c r="B55" i="5"/>
  <c r="AQ54" i="5"/>
  <c r="AP54" i="5"/>
  <c r="AQ56" i="5" s="1"/>
  <c r="AF54" i="5"/>
  <c r="W53" i="5"/>
  <c r="AF53" i="5"/>
  <c r="W52" i="5"/>
  <c r="AF52" i="5"/>
  <c r="W51" i="5"/>
  <c r="AF51" i="5"/>
  <c r="W50" i="5"/>
  <c r="AQ50" i="5"/>
  <c r="AF50" i="5"/>
  <c r="W49" i="5"/>
  <c r="E50" i="5"/>
  <c r="AR35" i="5" s="1"/>
  <c r="AQ37" i="5" s="1"/>
  <c r="AQ49" i="5"/>
  <c r="AP49" i="5"/>
  <c r="AF49" i="5"/>
  <c r="W48" i="5"/>
  <c r="B49" i="5"/>
  <c r="G49" i="5" s="1"/>
  <c r="F49" i="5" s="1"/>
  <c r="AF48" i="5"/>
  <c r="W47" i="5"/>
  <c r="AF47" i="5"/>
  <c r="W46" i="5"/>
  <c r="AF46" i="5"/>
  <c r="W45" i="5"/>
  <c r="E46" i="5"/>
  <c r="B46" i="5"/>
  <c r="AF45" i="5"/>
  <c r="W44" i="5"/>
  <c r="B45" i="5"/>
  <c r="AF44" i="5"/>
  <c r="W43" i="5"/>
  <c r="AF43" i="5"/>
  <c r="W42" i="5"/>
  <c r="AF42" i="5"/>
  <c r="W41" i="5"/>
  <c r="AP41" i="5"/>
  <c r="AF41" i="5"/>
  <c r="W40" i="5"/>
  <c r="AF40" i="5"/>
  <c r="W39" i="5"/>
  <c r="AF39" i="5"/>
  <c r="W38" i="5"/>
  <c r="AF38" i="5"/>
  <c r="W37" i="5"/>
  <c r="AF37" i="5"/>
  <c r="W36" i="5"/>
  <c r="AR36" i="5"/>
  <c r="AQ38" i="5" s="1"/>
  <c r="AF36" i="5"/>
  <c r="W35" i="5"/>
  <c r="AQ35" i="5"/>
  <c r="B54" i="5" s="1"/>
  <c r="AP35" i="5"/>
  <c r="AF35" i="5"/>
  <c r="W34" i="5"/>
  <c r="AP34" i="5"/>
  <c r="AF34" i="5"/>
  <c r="W33" i="5"/>
  <c r="AF33" i="5"/>
  <c r="W32" i="5"/>
  <c r="AQ32" i="5"/>
  <c r="AP32" i="5"/>
  <c r="AF32" i="5"/>
  <c r="W31" i="5"/>
  <c r="AR31" i="5"/>
  <c r="AQ31" i="5"/>
  <c r="AP31" i="5"/>
  <c r="AF31" i="5"/>
  <c r="W30" i="5"/>
  <c r="AF30" i="5"/>
  <c r="W29" i="5"/>
  <c r="H30" i="5"/>
  <c r="I30" i="5" s="1"/>
  <c r="AF29" i="5"/>
  <c r="W28" i="5"/>
  <c r="AF28" i="5"/>
  <c r="W27" i="5"/>
  <c r="B28" i="5"/>
  <c r="AP27" i="5"/>
  <c r="AF27" i="5"/>
  <c r="W26" i="5"/>
  <c r="AP26" i="5"/>
  <c r="AF26" i="5"/>
  <c r="W25" i="5"/>
  <c r="E26" i="5"/>
  <c r="AF25" i="5"/>
  <c r="W24" i="5"/>
  <c r="AP38" i="5"/>
  <c r="AF24" i="5"/>
  <c r="W23" i="5"/>
  <c r="J23" i="5"/>
  <c r="AF23" i="5"/>
  <c r="W22" i="5"/>
  <c r="AF22" i="5"/>
  <c r="W21" i="5"/>
  <c r="AF21" i="5"/>
  <c r="W20" i="5"/>
  <c r="AP20" i="5"/>
  <c r="AF20" i="5"/>
  <c r="W19" i="5"/>
  <c r="AF19" i="5"/>
  <c r="W18" i="5"/>
  <c r="AF18" i="5"/>
  <c r="W17" i="5"/>
  <c r="AF17" i="5"/>
  <c r="W16" i="5"/>
  <c r="AF16" i="5"/>
  <c r="W15" i="5"/>
  <c r="AF15" i="5"/>
  <c r="W14" i="5"/>
  <c r="AF13" i="5"/>
  <c r="W13" i="5"/>
  <c r="AF12" i="5"/>
  <c r="W12" i="5"/>
  <c r="AF11" i="5"/>
  <c r="W11" i="5"/>
  <c r="AF10" i="5"/>
  <c r="W10" i="5"/>
  <c r="AF9" i="5"/>
  <c r="W9" i="5"/>
  <c r="AF8" i="5"/>
  <c r="W8" i="5"/>
  <c r="AF7" i="5"/>
  <c r="W7" i="5"/>
  <c r="P7" i="5"/>
  <c r="AD5" i="5"/>
  <c r="AC5" i="5"/>
  <c r="AB5" i="5"/>
  <c r="AA5" i="5"/>
  <c r="Z5" i="5"/>
  <c r="E52" i="5" s="1"/>
  <c r="U5" i="5"/>
  <c r="T5" i="5"/>
  <c r="S5" i="5"/>
  <c r="R5" i="5"/>
  <c r="Q5" i="5"/>
  <c r="B3" i="5"/>
  <c r="E40" i="5" l="1"/>
  <c r="B50" i="5"/>
  <c r="E24" i="5"/>
  <c r="I26" i="5"/>
  <c r="AP17" i="5"/>
  <c r="AQ63" i="5"/>
  <c r="AQ83" i="5"/>
  <c r="G33" i="5"/>
  <c r="AP16" i="5"/>
  <c r="P8" i="5"/>
  <c r="O7" i="5"/>
  <c r="B42" i="5"/>
  <c r="AR30" i="5"/>
  <c r="AP37" i="5"/>
  <c r="Y7" i="5"/>
  <c r="J25" i="5"/>
  <c r="G50" i="5"/>
  <c r="F50" i="5" s="1"/>
  <c r="E53" i="5"/>
  <c r="G51" i="5"/>
  <c r="F51" i="5" s="1"/>
  <c r="AQ34" i="5"/>
  <c r="AP62" i="5"/>
  <c r="AP84" i="5"/>
  <c r="AQ62" i="5"/>
  <c r="AQ84" i="5"/>
  <c r="AQ55" i="5"/>
  <c r="AP23" i="5"/>
  <c r="AP83" i="5"/>
  <c r="E25" i="1"/>
  <c r="E25" i="5" l="1"/>
  <c r="I25" i="5" s="1"/>
  <c r="I24" i="5"/>
  <c r="AQ85" i="5"/>
  <c r="G32" i="5"/>
  <c r="AP33" i="5" s="1"/>
  <c r="E41" i="5" s="1"/>
  <c r="AP85" i="5"/>
  <c r="G54" i="5"/>
  <c r="F54" i="5" s="1"/>
  <c r="O6" i="5"/>
  <c r="P9" i="5"/>
  <c r="O8" i="5"/>
  <c r="Y8" i="5"/>
  <c r="X7" i="5"/>
  <c r="AP40" i="5"/>
  <c r="B3" i="1"/>
  <c r="AR24" i="5" l="1"/>
  <c r="AQ24" i="5" s="1"/>
  <c r="BB7" i="5"/>
  <c r="BP7" i="5" s="1"/>
  <c r="BC7" i="5"/>
  <c r="BQ7" i="5" s="1"/>
  <c r="BD7" i="5"/>
  <c r="BR7" i="5" s="1"/>
  <c r="BA7" i="5"/>
  <c r="BO7" i="5" s="1"/>
  <c r="AZ7" i="5"/>
  <c r="P10" i="5"/>
  <c r="O9" i="5"/>
  <c r="X8" i="5"/>
  <c r="Y9" i="5"/>
  <c r="AR30" i="1"/>
  <c r="AS4" i="5" l="1"/>
  <c r="Y10" i="5"/>
  <c r="X9" i="5"/>
  <c r="BD8" i="5"/>
  <c r="BR8" i="5" s="1"/>
  <c r="BC8" i="5"/>
  <c r="BQ8" i="5" s="1"/>
  <c r="BB8" i="5"/>
  <c r="BP8" i="5" s="1"/>
  <c r="AZ8" i="5"/>
  <c r="BA8" i="5"/>
  <c r="BO8" i="5" s="1"/>
  <c r="P11" i="5"/>
  <c r="O10" i="5"/>
  <c r="BN7" i="5"/>
  <c r="BE7" i="5"/>
  <c r="AP23" i="1"/>
  <c r="H29" i="1"/>
  <c r="I29" i="1" s="1"/>
  <c r="AQ81" i="1"/>
  <c r="AP63" i="1"/>
  <c r="AP81" i="1"/>
  <c r="AP62" i="1"/>
  <c r="J23" i="1"/>
  <c r="H25" i="1"/>
  <c r="AP19" i="1"/>
  <c r="J24" i="1" s="1"/>
  <c r="AP29" i="1"/>
  <c r="AP28" i="1"/>
  <c r="AP48" i="1"/>
  <c r="AP36" i="1"/>
  <c r="AQ49" i="1"/>
  <c r="P7" i="1"/>
  <c r="O7" i="1" s="1"/>
  <c r="O6" i="1" s="1"/>
  <c r="AQ53" i="1"/>
  <c r="Q5" i="1"/>
  <c r="E39" i="1" s="1"/>
  <c r="B45" i="1"/>
  <c r="S5" i="1"/>
  <c r="R5" i="1"/>
  <c r="T5" i="1"/>
  <c r="U5" i="1"/>
  <c r="E49" i="1"/>
  <c r="G50" i="1" s="1"/>
  <c r="F50" i="1" s="1"/>
  <c r="AP53" i="1"/>
  <c r="W10" i="1"/>
  <c r="Z5" i="1"/>
  <c r="AA5" i="1"/>
  <c r="AB5" i="1"/>
  <c r="AC5" i="1"/>
  <c r="AD5" i="1"/>
  <c r="AQ31" i="1"/>
  <c r="B41" i="1" s="1"/>
  <c r="W46"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6" i="1"/>
  <c r="AF265" i="1"/>
  <c r="AF264" i="1"/>
  <c r="AF263" i="1"/>
  <c r="AF262" i="1"/>
  <c r="AF261" i="1"/>
  <c r="AF260" i="1"/>
  <c r="AF259" i="1"/>
  <c r="AF258" i="1"/>
  <c r="AF257" i="1"/>
  <c r="AF256"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7" i="1"/>
  <c r="AF226" i="1"/>
  <c r="AF225" i="1"/>
  <c r="AF224"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AF162" i="1"/>
  <c r="AF161" i="1"/>
  <c r="AF160" i="1"/>
  <c r="AF159" i="1"/>
  <c r="AF158" i="1"/>
  <c r="AF157" i="1"/>
  <c r="AF156" i="1"/>
  <c r="AF155" i="1"/>
  <c r="AF154" i="1"/>
  <c r="AF153" i="1"/>
  <c r="AF152"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Q30" i="1"/>
  <c r="AQ34" i="1"/>
  <c r="B53" i="1" s="1"/>
  <c r="AP25" i="1"/>
  <c r="B48" i="1"/>
  <c r="G48" i="1" s="1"/>
  <c r="F48" i="1" s="1"/>
  <c r="AP34" i="1"/>
  <c r="AP30" i="1"/>
  <c r="AP31" i="1"/>
  <c r="AP26" i="1"/>
  <c r="AF111" i="1"/>
  <c r="AF110" i="1"/>
  <c r="AF109" i="1"/>
  <c r="AF108" i="1"/>
  <c r="AF107" i="1"/>
  <c r="AF106"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 r="AF7" i="1"/>
  <c r="W61" i="1"/>
  <c r="W60" i="1"/>
  <c r="W59" i="1"/>
  <c r="W58" i="1"/>
  <c r="W57" i="1"/>
  <c r="W56" i="1"/>
  <c r="W55" i="1"/>
  <c r="W54" i="1"/>
  <c r="W53" i="1"/>
  <c r="W52" i="1"/>
  <c r="W51" i="1"/>
  <c r="W50" i="1"/>
  <c r="W49" i="1"/>
  <c r="W48" i="1"/>
  <c r="W47"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9" i="1"/>
  <c r="W8" i="1"/>
  <c r="W7"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B54" i="1"/>
  <c r="B44" i="1"/>
  <c r="B59" i="1"/>
  <c r="B27" i="1"/>
  <c r="AQ55" i="1"/>
  <c r="AQ54" i="1"/>
  <c r="AP83" i="1"/>
  <c r="E51" i="1"/>
  <c r="AP37" i="1"/>
  <c r="AQ48" i="1"/>
  <c r="E45" i="1"/>
  <c r="E23" i="1" l="1"/>
  <c r="E24" i="1" s="1"/>
  <c r="AS7" i="5"/>
  <c r="BD9" i="5"/>
  <c r="BR9" i="5" s="1"/>
  <c r="BC9" i="5"/>
  <c r="BQ9" i="5" s="1"/>
  <c r="BB9" i="5"/>
  <c r="BP9" i="5" s="1"/>
  <c r="BA9" i="5"/>
  <c r="BO9" i="5" s="1"/>
  <c r="AZ9" i="5"/>
  <c r="Y11" i="5"/>
  <c r="X10" i="5"/>
  <c r="BF7" i="5"/>
  <c r="P12" i="5"/>
  <c r="O11" i="5"/>
  <c r="BN8" i="5"/>
  <c r="BE8" i="5"/>
  <c r="AP15" i="1"/>
  <c r="AQ60" i="1"/>
  <c r="AQ62" i="1" s="1"/>
  <c r="AP16" i="1"/>
  <c r="AP61" i="1"/>
  <c r="G31" i="1"/>
  <c r="E40" i="1" s="1"/>
  <c r="AS4" i="1" s="1"/>
  <c r="AP82" i="1"/>
  <c r="AP84" i="1" s="1"/>
  <c r="AQ33" i="1"/>
  <c r="Y7" i="1"/>
  <c r="P8" i="1"/>
  <c r="P9" i="1" s="1"/>
  <c r="AR29" i="1"/>
  <c r="AS7" i="1" l="1"/>
  <c r="BH7" i="1" s="1"/>
  <c r="I23" i="1"/>
  <c r="AP39" i="1" s="1"/>
  <c r="AT7" i="5"/>
  <c r="BI7" i="5" s="1"/>
  <c r="BH7" i="5"/>
  <c r="BC10" i="5"/>
  <c r="BQ10" i="5" s="1"/>
  <c r="BD10" i="5"/>
  <c r="BR10" i="5" s="1"/>
  <c r="AZ10" i="5"/>
  <c r="BB10" i="5"/>
  <c r="BP10" i="5" s="1"/>
  <c r="BA10" i="5"/>
  <c r="BO10" i="5" s="1"/>
  <c r="Y12" i="5"/>
  <c r="X11" i="5"/>
  <c r="BN9" i="5"/>
  <c r="BE9" i="5"/>
  <c r="BF8" i="5"/>
  <c r="O12" i="5"/>
  <c r="P13" i="5"/>
  <c r="I24" i="1"/>
  <c r="I25" i="1" s="1"/>
  <c r="AQ61" i="1"/>
  <c r="AQ82" i="1"/>
  <c r="AQ63" i="1"/>
  <c r="AQ83" i="1"/>
  <c r="AR23" i="1"/>
  <c r="AQ23" i="1" s="1"/>
  <c r="O8" i="1"/>
  <c r="X7" i="1"/>
  <c r="Y8" i="1"/>
  <c r="O9" i="1"/>
  <c r="P10" i="1"/>
  <c r="AT7" i="1" l="1"/>
  <c r="BI7" i="1" s="1"/>
  <c r="AU7" i="5"/>
  <c r="O13" i="5"/>
  <c r="P14" i="5"/>
  <c r="BN10" i="5"/>
  <c r="BE10" i="5"/>
  <c r="BF9" i="5"/>
  <c r="BC11" i="5"/>
  <c r="BQ11" i="5" s="1"/>
  <c r="BA11" i="5"/>
  <c r="BO11" i="5" s="1"/>
  <c r="BD11" i="5"/>
  <c r="BR11" i="5" s="1"/>
  <c r="BB11" i="5"/>
  <c r="BP11" i="5" s="1"/>
  <c r="AZ11" i="5"/>
  <c r="X12" i="5"/>
  <c r="Y13" i="5"/>
  <c r="G32" i="1"/>
  <c r="AR35" i="1" s="1"/>
  <c r="AQ37" i="1" s="1"/>
  <c r="AP40" i="1"/>
  <c r="AQ84" i="1"/>
  <c r="AR34" i="1"/>
  <c r="AQ36" i="1" s="1"/>
  <c r="AP22" i="1"/>
  <c r="X8" i="1"/>
  <c r="Y9" i="1"/>
  <c r="P11" i="1"/>
  <c r="O10" i="1"/>
  <c r="AU7" i="1"/>
  <c r="BJ7" i="1" s="1"/>
  <c r="AV7" i="5" l="1"/>
  <c r="AW7" i="5" s="1"/>
  <c r="BL7" i="5" s="1"/>
  <c r="BJ7" i="5"/>
  <c r="BF10" i="5"/>
  <c r="O14" i="5"/>
  <c r="P15" i="5"/>
  <c r="BE11" i="5"/>
  <c r="BN11" i="5"/>
  <c r="Y14" i="5"/>
  <c r="X13" i="5"/>
  <c r="BD12" i="5"/>
  <c r="BR12" i="5" s="1"/>
  <c r="BC12" i="5"/>
  <c r="BQ12" i="5" s="1"/>
  <c r="BA12" i="5"/>
  <c r="BO12" i="5" s="1"/>
  <c r="AZ12" i="5"/>
  <c r="BB12" i="5"/>
  <c r="BP12" i="5" s="1"/>
  <c r="E52" i="1"/>
  <c r="G49" i="1" s="1"/>
  <c r="F49" i="1" s="1"/>
  <c r="X9" i="1"/>
  <c r="Y10" i="1"/>
  <c r="AV7" i="1"/>
  <c r="BK7" i="1" s="1"/>
  <c r="O11" i="1"/>
  <c r="P12" i="1"/>
  <c r="BK7" i="5" l="1"/>
  <c r="AX7" i="5"/>
  <c r="BN12" i="5"/>
  <c r="BE12" i="5"/>
  <c r="BF12" i="5" s="1"/>
  <c r="P16" i="5"/>
  <c r="P17" i="5" s="1"/>
  <c r="O15" i="5"/>
  <c r="Y15" i="5"/>
  <c r="X14" i="5"/>
  <c r="BF11" i="5"/>
  <c r="BC13" i="5"/>
  <c r="BQ13" i="5" s="1"/>
  <c r="BA13" i="5"/>
  <c r="BO13" i="5" s="1"/>
  <c r="BD13" i="5"/>
  <c r="BR13" i="5" s="1"/>
  <c r="BB13" i="5"/>
  <c r="BP13" i="5" s="1"/>
  <c r="AZ13" i="5"/>
  <c r="G53" i="1"/>
  <c r="F53" i="1" s="1"/>
  <c r="Y11" i="1"/>
  <c r="X10" i="1"/>
  <c r="AW7" i="1"/>
  <c r="BL7" i="1" s="1"/>
  <c r="O12" i="1"/>
  <c r="P13" i="1"/>
  <c r="AY7" i="5" l="1"/>
  <c r="BA14" i="5"/>
  <c r="BO14" i="5" s="1"/>
  <c r="BB14" i="5"/>
  <c r="BP14" i="5" s="1"/>
  <c r="BD14" i="5"/>
  <c r="BR14" i="5" s="1"/>
  <c r="BC14" i="5"/>
  <c r="BQ14" i="5" s="1"/>
  <c r="AZ14" i="5"/>
  <c r="Y16" i="5"/>
  <c r="X15" i="5"/>
  <c r="O16" i="5"/>
  <c r="BN13" i="5"/>
  <c r="BE13" i="5"/>
  <c r="X11" i="1"/>
  <c r="Y12" i="1"/>
  <c r="AX7" i="1"/>
  <c r="AY7" i="1" s="1"/>
  <c r="O13" i="1"/>
  <c r="P14" i="1"/>
  <c r="AS8" i="5" l="1"/>
  <c r="AT8" i="5" s="1"/>
  <c r="BI8" i="5" s="1"/>
  <c r="BC15" i="5"/>
  <c r="BQ15" i="5" s="1"/>
  <c r="BB15" i="5"/>
  <c r="BP15" i="5" s="1"/>
  <c r="BA15" i="5"/>
  <c r="BO15" i="5" s="1"/>
  <c r="AZ15" i="5"/>
  <c r="BD15" i="5"/>
  <c r="BR15" i="5" s="1"/>
  <c r="Y17" i="5"/>
  <c r="X16" i="5"/>
  <c r="BE14" i="5"/>
  <c r="BN14" i="5"/>
  <c r="BF13" i="5"/>
  <c r="P18" i="5"/>
  <c r="O17" i="5"/>
  <c r="X12" i="1"/>
  <c r="Y13" i="1"/>
  <c r="AS8" i="1"/>
  <c r="O14" i="1"/>
  <c r="P15" i="1"/>
  <c r="AU8" i="5" l="1"/>
  <c r="BJ8" i="5" s="1"/>
  <c r="BH8" i="5"/>
  <c r="O18" i="5"/>
  <c r="P19" i="5"/>
  <c r="BB16" i="5"/>
  <c r="BP16" i="5" s="1"/>
  <c r="BA16" i="5"/>
  <c r="BO16" i="5" s="1"/>
  <c r="BD16" i="5"/>
  <c r="BR16" i="5" s="1"/>
  <c r="BC16" i="5"/>
  <c r="BQ16" i="5" s="1"/>
  <c r="AZ16" i="5"/>
  <c r="Y18" i="5"/>
  <c r="X17" i="5"/>
  <c r="BN15" i="5"/>
  <c r="BE15" i="5"/>
  <c r="BF14" i="5"/>
  <c r="X13" i="1"/>
  <c r="Y14" i="1"/>
  <c r="BH8" i="1"/>
  <c r="P16" i="1"/>
  <c r="O15" i="1"/>
  <c r="AT8" i="1"/>
  <c r="AV8" i="5" l="1"/>
  <c r="AW8" i="5" s="1"/>
  <c r="BF15" i="5"/>
  <c r="BD17" i="5"/>
  <c r="BR17" i="5" s="1"/>
  <c r="AZ17" i="5"/>
  <c r="BB17" i="5"/>
  <c r="BP17" i="5" s="1"/>
  <c r="BC17" i="5"/>
  <c r="BQ17" i="5" s="1"/>
  <c r="BA17" i="5"/>
  <c r="BO17" i="5" s="1"/>
  <c r="X18" i="5"/>
  <c r="Y19" i="5"/>
  <c r="O19" i="5"/>
  <c r="P20" i="5"/>
  <c r="BN16" i="5"/>
  <c r="BE16" i="5"/>
  <c r="BF16" i="5" s="1"/>
  <c r="X14" i="1"/>
  <c r="Y15" i="1"/>
  <c r="P17" i="1"/>
  <c r="O16" i="1"/>
  <c r="BI8" i="1"/>
  <c r="AU8" i="1"/>
  <c r="AV8" i="1" s="1"/>
  <c r="BK8" i="1" s="1"/>
  <c r="BK8" i="5" l="1"/>
  <c r="BL8" i="5"/>
  <c r="BD18" i="5"/>
  <c r="BR18" i="5" s="1"/>
  <c r="BC18" i="5"/>
  <c r="BQ18" i="5" s="1"/>
  <c r="BB18" i="5"/>
  <c r="BP18" i="5" s="1"/>
  <c r="BA18" i="5"/>
  <c r="BO18" i="5" s="1"/>
  <c r="AZ18" i="5"/>
  <c r="BN17" i="5"/>
  <c r="BE17" i="5"/>
  <c r="BF17" i="5" s="1"/>
  <c r="Y20" i="5"/>
  <c r="X19" i="5"/>
  <c r="P21" i="5"/>
  <c r="O20" i="5"/>
  <c r="X15" i="1"/>
  <c r="Y16" i="1"/>
  <c r="AW8" i="1"/>
  <c r="BL8" i="1" s="1"/>
  <c r="BJ8" i="1"/>
  <c r="P18" i="1"/>
  <c r="O17" i="1"/>
  <c r="AX8" i="5" l="1"/>
  <c r="P22" i="5"/>
  <c r="O21" i="5"/>
  <c r="BN18" i="5"/>
  <c r="BE18" i="5"/>
  <c r="BF18" i="5" s="1"/>
  <c r="BD19" i="5"/>
  <c r="BR19" i="5" s="1"/>
  <c r="AZ19" i="5"/>
  <c r="BC19" i="5"/>
  <c r="BQ19" i="5" s="1"/>
  <c r="BB19" i="5"/>
  <c r="BP19" i="5" s="1"/>
  <c r="BA19" i="5"/>
  <c r="BO19" i="5" s="1"/>
  <c r="Y21" i="5"/>
  <c r="X20" i="5"/>
  <c r="X16" i="1"/>
  <c r="Y17" i="1"/>
  <c r="AX8" i="1"/>
  <c r="AY8" i="1" s="1"/>
  <c r="P19" i="1"/>
  <c r="O18" i="1"/>
  <c r="AY8" i="5" l="1"/>
  <c r="Y22" i="5"/>
  <c r="X21" i="5"/>
  <c r="BA20" i="5"/>
  <c r="BO20" i="5" s="1"/>
  <c r="AZ20" i="5"/>
  <c r="BD20" i="5"/>
  <c r="BR20" i="5" s="1"/>
  <c r="BC20" i="5"/>
  <c r="BQ20" i="5" s="1"/>
  <c r="BB20" i="5"/>
  <c r="BP20" i="5" s="1"/>
  <c r="BN19" i="5"/>
  <c r="BE19" i="5"/>
  <c r="BF19" i="5" s="1"/>
  <c r="P23" i="5"/>
  <c r="O22" i="5"/>
  <c r="Y18" i="1"/>
  <c r="X17" i="1"/>
  <c r="O19" i="1"/>
  <c r="P20" i="1"/>
  <c r="AS9" i="1"/>
  <c r="AS9" i="5" l="1"/>
  <c r="AT9" i="5" s="1"/>
  <c r="BE20" i="5"/>
  <c r="BF20" i="5" s="1"/>
  <c r="BN20" i="5"/>
  <c r="O23" i="5"/>
  <c r="P25" i="5"/>
  <c r="BD21" i="5"/>
  <c r="BR21" i="5" s="1"/>
  <c r="BC21" i="5"/>
  <c r="BQ21" i="5" s="1"/>
  <c r="BB21" i="5"/>
  <c r="BP21" i="5" s="1"/>
  <c r="BA21" i="5"/>
  <c r="BO21" i="5" s="1"/>
  <c r="AZ21" i="5"/>
  <c r="Y23" i="5"/>
  <c r="X22" i="5"/>
  <c r="Y19" i="1"/>
  <c r="X18" i="1"/>
  <c r="AT9" i="1"/>
  <c r="BI9" i="1" s="1"/>
  <c r="P21" i="1"/>
  <c r="O20" i="1"/>
  <c r="BH9" i="1"/>
  <c r="AU9" i="5" l="1"/>
  <c r="AV9" i="5" s="1"/>
  <c r="BH9" i="5"/>
  <c r="BI9" i="5"/>
  <c r="BB22" i="5"/>
  <c r="BP22" i="5" s="1"/>
  <c r="BD22" i="5"/>
  <c r="BR22" i="5" s="1"/>
  <c r="BC22" i="5"/>
  <c r="BQ22" i="5" s="1"/>
  <c r="AZ22" i="5"/>
  <c r="BA22" i="5"/>
  <c r="BO22" i="5" s="1"/>
  <c r="BN21" i="5"/>
  <c r="BE21" i="5"/>
  <c r="BF21" i="5" s="1"/>
  <c r="Y24" i="5"/>
  <c r="X23" i="5"/>
  <c r="O25" i="5"/>
  <c r="P26" i="5"/>
  <c r="Y20" i="1"/>
  <c r="X19" i="1"/>
  <c r="P22" i="1"/>
  <c r="O21" i="1"/>
  <c r="AU9" i="1"/>
  <c r="AW9" i="5" l="1"/>
  <c r="BJ9" i="5"/>
  <c r="AZ23" i="5"/>
  <c r="BD23" i="5"/>
  <c r="BR23" i="5" s="1"/>
  <c r="BC23" i="5"/>
  <c r="BQ23" i="5" s="1"/>
  <c r="BB23" i="5"/>
  <c r="BP23" i="5" s="1"/>
  <c r="BA23" i="5"/>
  <c r="BO23" i="5" s="1"/>
  <c r="P27" i="5"/>
  <c r="O26" i="5"/>
  <c r="BN22" i="5"/>
  <c r="BE22" i="5"/>
  <c r="BF22" i="5" s="1"/>
  <c r="X24" i="5"/>
  <c r="Y25" i="5"/>
  <c r="X20" i="1"/>
  <c r="Y21" i="1"/>
  <c r="P23" i="1"/>
  <c r="O22" i="1"/>
  <c r="BJ9" i="1"/>
  <c r="AV9" i="1"/>
  <c r="BK9" i="5" l="1"/>
  <c r="Y26" i="5"/>
  <c r="X25" i="5"/>
  <c r="P28" i="5"/>
  <c r="O27" i="5"/>
  <c r="BA24" i="5"/>
  <c r="BO24" i="5" s="1"/>
  <c r="BD24" i="5"/>
  <c r="BR24" i="5" s="1"/>
  <c r="BC24" i="5"/>
  <c r="BQ24" i="5" s="1"/>
  <c r="BB24" i="5"/>
  <c r="BP24" i="5" s="1"/>
  <c r="AZ24" i="5"/>
  <c r="BN23" i="5"/>
  <c r="BE23" i="5"/>
  <c r="BF23" i="5" s="1"/>
  <c r="Y22" i="1"/>
  <c r="X21" i="1"/>
  <c r="BK9" i="1"/>
  <c r="AW9" i="1"/>
  <c r="BL9" i="1" s="1"/>
  <c r="O23" i="1"/>
  <c r="P24" i="1"/>
  <c r="BL9" i="5" l="1"/>
  <c r="BE24" i="5"/>
  <c r="BF24" i="5" s="1"/>
  <c r="BN24" i="5"/>
  <c r="O28" i="5"/>
  <c r="P29" i="5"/>
  <c r="BD25" i="5"/>
  <c r="BR25" i="5" s="1"/>
  <c r="AZ25" i="5"/>
  <c r="BC25" i="5"/>
  <c r="BQ25" i="5" s="1"/>
  <c r="BB25" i="5"/>
  <c r="BP25" i="5" s="1"/>
  <c r="BA25" i="5"/>
  <c r="BO25" i="5" s="1"/>
  <c r="Y27" i="5"/>
  <c r="X26" i="5"/>
  <c r="Y23" i="1"/>
  <c r="X22" i="1"/>
  <c r="AX9" i="1"/>
  <c r="AY9" i="1" s="1"/>
  <c r="O24" i="1"/>
  <c r="P25" i="1"/>
  <c r="AX9" i="5" l="1"/>
  <c r="AY9" i="5" s="1"/>
  <c r="X27" i="5"/>
  <c r="Y28" i="5"/>
  <c r="O29" i="5"/>
  <c r="P30" i="5"/>
  <c r="AZ26" i="5"/>
  <c r="BD26" i="5"/>
  <c r="BR26" i="5" s="1"/>
  <c r="BC26" i="5"/>
  <c r="BQ26" i="5" s="1"/>
  <c r="BB26" i="5"/>
  <c r="BP26" i="5" s="1"/>
  <c r="BA26" i="5"/>
  <c r="BO26" i="5" s="1"/>
  <c r="BE25" i="5"/>
  <c r="BF25" i="5" s="1"/>
  <c r="BN25" i="5"/>
  <c r="Y24" i="1"/>
  <c r="X23" i="1"/>
  <c r="AS10" i="1"/>
  <c r="O25" i="1"/>
  <c r="P26" i="1"/>
  <c r="AS10" i="5" l="1"/>
  <c r="BH10" i="5" s="1"/>
  <c r="BN26" i="5"/>
  <c r="BE26" i="5"/>
  <c r="BF26" i="5" s="1"/>
  <c r="Y29" i="5"/>
  <c r="X28" i="5"/>
  <c r="P31" i="5"/>
  <c r="O30" i="5"/>
  <c r="BD27" i="5"/>
  <c r="BR27" i="5" s="1"/>
  <c r="BC27" i="5"/>
  <c r="BQ27" i="5" s="1"/>
  <c r="BB27" i="5"/>
  <c r="BP27" i="5" s="1"/>
  <c r="BA27" i="5"/>
  <c r="BO27" i="5" s="1"/>
  <c r="AZ27" i="5"/>
  <c r="X24" i="1"/>
  <c r="Y25" i="1"/>
  <c r="P27" i="1"/>
  <c r="O26" i="1"/>
  <c r="BH10" i="1"/>
  <c r="AT10" i="1"/>
  <c r="BI10" i="1" s="1"/>
  <c r="AT10" i="5" l="1"/>
  <c r="BI10" i="5" s="1"/>
  <c r="AZ28" i="5"/>
  <c r="BD28" i="5"/>
  <c r="BR28" i="5" s="1"/>
  <c r="BC28" i="5"/>
  <c r="BQ28" i="5" s="1"/>
  <c r="BB28" i="5"/>
  <c r="BP28" i="5" s="1"/>
  <c r="BA28" i="5"/>
  <c r="BO28" i="5" s="1"/>
  <c r="BE27" i="5"/>
  <c r="BF27" i="5" s="1"/>
  <c r="BN27" i="5"/>
  <c r="P32" i="5"/>
  <c r="O31" i="5"/>
  <c r="Y30" i="5"/>
  <c r="X29" i="5"/>
  <c r="X25" i="1"/>
  <c r="Y26" i="1"/>
  <c r="AU10" i="1"/>
  <c r="BJ10" i="1" s="1"/>
  <c r="P28" i="1"/>
  <c r="O27" i="1"/>
  <c r="AU10" i="5" l="1"/>
  <c r="BJ10" i="5" s="1"/>
  <c r="BD29" i="5"/>
  <c r="BR29" i="5" s="1"/>
  <c r="BC29" i="5"/>
  <c r="BQ29" i="5" s="1"/>
  <c r="BB29" i="5"/>
  <c r="BP29" i="5" s="1"/>
  <c r="BA29" i="5"/>
  <c r="BO29" i="5" s="1"/>
  <c r="AZ29" i="5"/>
  <c r="Y31" i="5"/>
  <c r="X30" i="5"/>
  <c r="O32" i="5"/>
  <c r="P33" i="5"/>
  <c r="BN28" i="5"/>
  <c r="BE28" i="5"/>
  <c r="BF28" i="5" s="1"/>
  <c r="AV10" i="1"/>
  <c r="BK10" i="1" s="1"/>
  <c r="Y27" i="1"/>
  <c r="X26" i="1"/>
  <c r="P29" i="1"/>
  <c r="O28" i="1"/>
  <c r="AV10" i="5" l="1"/>
  <c r="BK10" i="5" s="1"/>
  <c r="X31" i="5"/>
  <c r="Y32" i="5"/>
  <c r="BN29" i="5"/>
  <c r="BE29" i="5"/>
  <c r="BF29" i="5" s="1"/>
  <c r="P34" i="5"/>
  <c r="O33" i="5"/>
  <c r="BD30" i="5"/>
  <c r="BR30" i="5" s="1"/>
  <c r="BC30" i="5"/>
  <c r="BQ30" i="5" s="1"/>
  <c r="BB30" i="5"/>
  <c r="BP30" i="5" s="1"/>
  <c r="BA30" i="5"/>
  <c r="BO30" i="5" s="1"/>
  <c r="AZ30" i="5"/>
  <c r="AW10" i="1"/>
  <c r="BL10" i="1" s="1"/>
  <c r="Y28" i="1"/>
  <c r="X27" i="1"/>
  <c r="O29" i="1"/>
  <c r="P30" i="1"/>
  <c r="AW10" i="5" l="1"/>
  <c r="BL10" i="5" s="1"/>
  <c r="BN30" i="5"/>
  <c r="BE30" i="5"/>
  <c r="BF30" i="5" s="1"/>
  <c r="P35" i="5"/>
  <c r="O34" i="5"/>
  <c r="BD31" i="5"/>
  <c r="BR31" i="5" s="1"/>
  <c r="BC31" i="5"/>
  <c r="BQ31" i="5" s="1"/>
  <c r="BB31" i="5"/>
  <c r="BP31" i="5" s="1"/>
  <c r="BA31" i="5"/>
  <c r="BO31" i="5" s="1"/>
  <c r="AZ31" i="5"/>
  <c r="Y33" i="5"/>
  <c r="X32" i="5"/>
  <c r="AX10" i="1"/>
  <c r="AY10" i="1" s="1"/>
  <c r="X28" i="1"/>
  <c r="Y29" i="1"/>
  <c r="O30" i="1"/>
  <c r="P31" i="1"/>
  <c r="AX10" i="5" l="1"/>
  <c r="AY10" i="5" s="1"/>
  <c r="AS11" i="5"/>
  <c r="AT11" i="5" s="1"/>
  <c r="BD32" i="5"/>
  <c r="BR32" i="5" s="1"/>
  <c r="BC32" i="5"/>
  <c r="BQ32" i="5" s="1"/>
  <c r="BB32" i="5"/>
  <c r="BP32" i="5" s="1"/>
  <c r="BA32" i="5"/>
  <c r="BO32" i="5" s="1"/>
  <c r="AZ32" i="5"/>
  <c r="BN31" i="5"/>
  <c r="BE31" i="5"/>
  <c r="BF31" i="5" s="1"/>
  <c r="P36" i="5"/>
  <c r="O35" i="5"/>
  <c r="X33" i="5"/>
  <c r="Y34" i="5"/>
  <c r="X29" i="1"/>
  <c r="Y30" i="1"/>
  <c r="AS11" i="1"/>
  <c r="AT11" i="1" s="1"/>
  <c r="BI11" i="1" s="1"/>
  <c r="P32" i="1"/>
  <c r="O31" i="1"/>
  <c r="AU11" i="5" l="1"/>
  <c r="AV11" i="5" s="1"/>
  <c r="BH11" i="5"/>
  <c r="BI11" i="5"/>
  <c r="BD33" i="5"/>
  <c r="BR33" i="5" s="1"/>
  <c r="BC33" i="5"/>
  <c r="BQ33" i="5" s="1"/>
  <c r="BB33" i="5"/>
  <c r="BP33" i="5" s="1"/>
  <c r="BA33" i="5"/>
  <c r="BO33" i="5" s="1"/>
  <c r="AZ33" i="5"/>
  <c r="BE32" i="5"/>
  <c r="BF32" i="5" s="1"/>
  <c r="BN32" i="5"/>
  <c r="P37" i="5"/>
  <c r="O36" i="5"/>
  <c r="Y35" i="5"/>
  <c r="X34" i="5"/>
  <c r="Y31" i="1"/>
  <c r="X30" i="1"/>
  <c r="BH11" i="1"/>
  <c r="O32" i="1"/>
  <c r="P33" i="1"/>
  <c r="AU11" i="1"/>
  <c r="BJ11" i="1" s="1"/>
  <c r="AW11" i="5" l="1"/>
  <c r="BJ11" i="5"/>
  <c r="Y36" i="5"/>
  <c r="X35" i="5"/>
  <c r="BN33" i="5"/>
  <c r="BE33" i="5"/>
  <c r="BF33" i="5" s="1"/>
  <c r="BD34" i="5"/>
  <c r="BR34" i="5" s="1"/>
  <c r="BC34" i="5"/>
  <c r="BQ34" i="5" s="1"/>
  <c r="BA34" i="5"/>
  <c r="BO34" i="5" s="1"/>
  <c r="BB34" i="5"/>
  <c r="BP34" i="5" s="1"/>
  <c r="AZ34" i="5"/>
  <c r="O37" i="5"/>
  <c r="P38" i="5"/>
  <c r="Y32" i="1"/>
  <c r="X31" i="1"/>
  <c r="AV11" i="1"/>
  <c r="BK11" i="1" s="1"/>
  <c r="O33" i="1"/>
  <c r="P34" i="1"/>
  <c r="BK11" i="5" l="1"/>
  <c r="P39" i="5"/>
  <c r="O38" i="5"/>
  <c r="X36" i="5"/>
  <c r="Y37" i="5"/>
  <c r="BN34" i="5"/>
  <c r="BE34" i="5"/>
  <c r="BF34" i="5" s="1"/>
  <c r="BD35" i="5"/>
  <c r="BR35" i="5" s="1"/>
  <c r="BC35" i="5"/>
  <c r="BQ35" i="5" s="1"/>
  <c r="BB35" i="5"/>
  <c r="BP35" i="5" s="1"/>
  <c r="BA35" i="5"/>
  <c r="BO35" i="5" s="1"/>
  <c r="AZ35" i="5"/>
  <c r="AW11" i="1"/>
  <c r="BL11" i="1" s="1"/>
  <c r="X32" i="1"/>
  <c r="Y33" i="1"/>
  <c r="O34" i="1"/>
  <c r="P35" i="1"/>
  <c r="BL11" i="5" l="1"/>
  <c r="BN35" i="5"/>
  <c r="BE35" i="5"/>
  <c r="BF35" i="5" s="1"/>
  <c r="Y38" i="5"/>
  <c r="X37" i="5"/>
  <c r="BA36" i="5"/>
  <c r="BO36" i="5" s="1"/>
  <c r="BD36" i="5"/>
  <c r="BR36" i="5" s="1"/>
  <c r="BC36" i="5"/>
  <c r="BQ36" i="5" s="1"/>
  <c r="BB36" i="5"/>
  <c r="BP36" i="5" s="1"/>
  <c r="AZ36" i="5"/>
  <c r="P40" i="5"/>
  <c r="O39" i="5"/>
  <c r="AX11" i="1"/>
  <c r="AY11" i="1" s="1"/>
  <c r="Y34" i="1"/>
  <c r="X33" i="1"/>
  <c r="P36" i="1"/>
  <c r="O35" i="1"/>
  <c r="AX11" i="5" l="1"/>
  <c r="BN36" i="5"/>
  <c r="BE36" i="5"/>
  <c r="BF36" i="5" s="1"/>
  <c r="Y39" i="5"/>
  <c r="X38" i="5"/>
  <c r="P41" i="5"/>
  <c r="O40" i="5"/>
  <c r="BD37" i="5"/>
  <c r="BR37" i="5" s="1"/>
  <c r="BC37" i="5"/>
  <c r="BQ37" i="5" s="1"/>
  <c r="BB37" i="5"/>
  <c r="BP37" i="5" s="1"/>
  <c r="BA37" i="5"/>
  <c r="BO37" i="5" s="1"/>
  <c r="AZ37" i="5"/>
  <c r="Y35" i="1"/>
  <c r="X34" i="1"/>
  <c r="P37" i="1"/>
  <c r="O36" i="1"/>
  <c r="AS12" i="1"/>
  <c r="AT12" i="1" s="1"/>
  <c r="BI12" i="1" s="1"/>
  <c r="AY11" i="5" l="1"/>
  <c r="O41" i="5"/>
  <c r="P42" i="5"/>
  <c r="X39" i="5"/>
  <c r="Y40" i="5"/>
  <c r="BC38" i="5"/>
  <c r="BQ38" i="5" s="1"/>
  <c r="BB38" i="5"/>
  <c r="BP38" i="5" s="1"/>
  <c r="BA38" i="5"/>
  <c r="BO38" i="5" s="1"/>
  <c r="AZ38" i="5"/>
  <c r="BD38" i="5"/>
  <c r="BR38" i="5" s="1"/>
  <c r="BE37" i="5"/>
  <c r="BF37" i="5" s="1"/>
  <c r="BN37" i="5"/>
  <c r="X35" i="1"/>
  <c r="Y36" i="1"/>
  <c r="AU12" i="1"/>
  <c r="BJ12" i="1" s="1"/>
  <c r="O37" i="1"/>
  <c r="P38" i="1"/>
  <c r="BH12" i="1"/>
  <c r="AS12" i="5" l="1"/>
  <c r="AT12" i="5" s="1"/>
  <c r="BN38" i="5"/>
  <c r="BE38" i="5"/>
  <c r="BF38" i="5" s="1"/>
  <c r="Y41" i="5"/>
  <c r="X40" i="5"/>
  <c r="BD39" i="5"/>
  <c r="BR39" i="5" s="1"/>
  <c r="BC39" i="5"/>
  <c r="BQ39" i="5" s="1"/>
  <c r="BB39" i="5"/>
  <c r="BP39" i="5" s="1"/>
  <c r="BA39" i="5"/>
  <c r="BO39" i="5" s="1"/>
  <c r="AZ39" i="5"/>
  <c r="P43" i="5"/>
  <c r="O42" i="5"/>
  <c r="AV12" i="1"/>
  <c r="BK12" i="1" s="1"/>
  <c r="X36" i="1"/>
  <c r="Y37" i="1"/>
  <c r="P39" i="1"/>
  <c r="O38" i="1"/>
  <c r="AU12" i="5" l="1"/>
  <c r="AV12" i="5" s="1"/>
  <c r="BH12" i="5"/>
  <c r="BI12" i="5"/>
  <c r="P44" i="5"/>
  <c r="O43" i="5"/>
  <c r="AZ40" i="5"/>
  <c r="BD40" i="5"/>
  <c r="BR40" i="5" s="1"/>
  <c r="BC40" i="5"/>
  <c r="BQ40" i="5" s="1"/>
  <c r="BB40" i="5"/>
  <c r="BP40" i="5" s="1"/>
  <c r="BA40" i="5"/>
  <c r="BO40" i="5" s="1"/>
  <c r="BN39" i="5"/>
  <c r="BE39" i="5"/>
  <c r="BF39" i="5" s="1"/>
  <c r="Y42" i="5"/>
  <c r="X41" i="5"/>
  <c r="AW12" i="1"/>
  <c r="BL12" i="1" s="1"/>
  <c r="Y38" i="1"/>
  <c r="X37" i="1"/>
  <c r="O39" i="1"/>
  <c r="P40" i="1"/>
  <c r="AW12" i="5" l="1"/>
  <c r="BJ12" i="5"/>
  <c r="BD41" i="5"/>
  <c r="BR41" i="5" s="1"/>
  <c r="BC41" i="5"/>
  <c r="BQ41" i="5" s="1"/>
  <c r="BA41" i="5"/>
  <c r="BO41" i="5" s="1"/>
  <c r="BB41" i="5"/>
  <c r="BP41" i="5" s="1"/>
  <c r="AZ41" i="5"/>
  <c r="X42" i="5"/>
  <c r="Y43" i="5"/>
  <c r="BE40" i="5"/>
  <c r="BF40" i="5" s="1"/>
  <c r="BN40" i="5"/>
  <c r="P45" i="5"/>
  <c r="O44" i="5"/>
  <c r="AX12" i="1"/>
  <c r="AY12" i="1" s="1"/>
  <c r="AS13" i="1" s="1"/>
  <c r="Y39" i="1"/>
  <c r="X38" i="1"/>
  <c r="P41" i="1"/>
  <c r="O40" i="1"/>
  <c r="BK12" i="5" l="1"/>
  <c r="BD42" i="5"/>
  <c r="BR42" i="5" s="1"/>
  <c r="BC42" i="5"/>
  <c r="BQ42" i="5" s="1"/>
  <c r="BB42" i="5"/>
  <c r="BP42" i="5" s="1"/>
  <c r="BA42" i="5"/>
  <c r="BO42" i="5" s="1"/>
  <c r="AZ42" i="5"/>
  <c r="BN41" i="5"/>
  <c r="BE41" i="5"/>
  <c r="BF41" i="5" s="1"/>
  <c r="P46" i="5"/>
  <c r="O45" i="5"/>
  <c r="Y44" i="5"/>
  <c r="X43" i="5"/>
  <c r="X39" i="1"/>
  <c r="Y40" i="1"/>
  <c r="BH13" i="1"/>
  <c r="O41" i="1"/>
  <c r="P42" i="1"/>
  <c r="AT13" i="1"/>
  <c r="BI13" i="1" s="1"/>
  <c r="BL12" i="5" l="1"/>
  <c r="P47" i="5"/>
  <c r="O46" i="5"/>
  <c r="BA43" i="5"/>
  <c r="BO43" i="5" s="1"/>
  <c r="BD43" i="5"/>
  <c r="BR43" i="5" s="1"/>
  <c r="BC43" i="5"/>
  <c r="BQ43" i="5" s="1"/>
  <c r="BB43" i="5"/>
  <c r="BP43" i="5" s="1"/>
  <c r="AZ43" i="5"/>
  <c r="Y45" i="5"/>
  <c r="X44" i="5"/>
  <c r="BE42" i="5"/>
  <c r="BF42" i="5" s="1"/>
  <c r="BN42" i="5"/>
  <c r="X40" i="1"/>
  <c r="Y41" i="1"/>
  <c r="O42" i="1"/>
  <c r="P43" i="1"/>
  <c r="AU13" i="1"/>
  <c r="AV13" i="1" s="1"/>
  <c r="BK13" i="1" s="1"/>
  <c r="AX12" i="5" l="1"/>
  <c r="AY12" i="5" s="1"/>
  <c r="X45" i="5"/>
  <c r="Y46" i="5"/>
  <c r="BN43" i="5"/>
  <c r="BE43" i="5"/>
  <c r="BF43" i="5" s="1"/>
  <c r="BB44" i="5"/>
  <c r="BP44" i="5" s="1"/>
  <c r="BA44" i="5"/>
  <c r="BO44" i="5" s="1"/>
  <c r="AZ44" i="5"/>
  <c r="BC44" i="5"/>
  <c r="BQ44" i="5" s="1"/>
  <c r="BD44" i="5"/>
  <c r="BR44" i="5" s="1"/>
  <c r="P48" i="5"/>
  <c r="O47" i="5"/>
  <c r="X41" i="1"/>
  <c r="Y42" i="1"/>
  <c r="BJ13" i="1"/>
  <c r="AW13" i="1"/>
  <c r="BL13" i="1" s="1"/>
  <c r="O43" i="1"/>
  <c r="P44" i="1"/>
  <c r="AS13" i="5" l="1"/>
  <c r="AT13" i="5" s="1"/>
  <c r="O48" i="5"/>
  <c r="P49" i="5"/>
  <c r="BN44" i="5"/>
  <c r="BE44" i="5"/>
  <c r="BF44" i="5" s="1"/>
  <c r="Y47" i="5"/>
  <c r="X46" i="5"/>
  <c r="BD45" i="5"/>
  <c r="BR45" i="5" s="1"/>
  <c r="BC45" i="5"/>
  <c r="BQ45" i="5" s="1"/>
  <c r="BB45" i="5"/>
  <c r="BP45" i="5" s="1"/>
  <c r="BA45" i="5"/>
  <c r="BO45" i="5" s="1"/>
  <c r="AZ45" i="5"/>
  <c r="Y43" i="1"/>
  <c r="X42" i="1"/>
  <c r="AX13" i="1"/>
  <c r="O44" i="1"/>
  <c r="P45" i="1"/>
  <c r="AU13" i="5" l="1"/>
  <c r="AV13" i="5" s="1"/>
  <c r="BI13" i="5"/>
  <c r="BH13" i="5"/>
  <c r="O49" i="5"/>
  <c r="P50" i="5"/>
  <c r="BN45" i="5"/>
  <c r="BE45" i="5"/>
  <c r="BF45" i="5" s="1"/>
  <c r="Y48" i="5"/>
  <c r="X47" i="5"/>
  <c r="BB46" i="5"/>
  <c r="BP46" i="5" s="1"/>
  <c r="BD46" i="5"/>
  <c r="BR46" i="5" s="1"/>
  <c r="BC46" i="5"/>
  <c r="BQ46" i="5" s="1"/>
  <c r="BA46" i="5"/>
  <c r="BO46" i="5" s="1"/>
  <c r="AZ46" i="5"/>
  <c r="X43" i="1"/>
  <c r="Y44" i="1"/>
  <c r="O45" i="1"/>
  <c r="P46" i="1"/>
  <c r="AY13" i="1"/>
  <c r="AW13" i="5" l="1"/>
  <c r="BJ13" i="5"/>
  <c r="Y49" i="5"/>
  <c r="X48" i="5"/>
  <c r="BN46" i="5"/>
  <c r="BE46" i="5"/>
  <c r="BF46" i="5" s="1"/>
  <c r="BB47" i="5"/>
  <c r="BP47" i="5" s="1"/>
  <c r="AZ47" i="5"/>
  <c r="BA47" i="5"/>
  <c r="BO47" i="5" s="1"/>
  <c r="BD47" i="5"/>
  <c r="BR47" i="5" s="1"/>
  <c r="BC47" i="5"/>
  <c r="BQ47" i="5" s="1"/>
  <c r="P51" i="5"/>
  <c r="O50" i="5"/>
  <c r="Y45" i="1"/>
  <c r="X44" i="1"/>
  <c r="AS14" i="1"/>
  <c r="O46" i="1"/>
  <c r="P47" i="1"/>
  <c r="BK13" i="5" l="1"/>
  <c r="P52" i="5"/>
  <c r="O51" i="5"/>
  <c r="BD48" i="5"/>
  <c r="BR48" i="5" s="1"/>
  <c r="BC48" i="5"/>
  <c r="BQ48" i="5" s="1"/>
  <c r="BB48" i="5"/>
  <c r="BP48" i="5" s="1"/>
  <c r="BA48" i="5"/>
  <c r="BO48" i="5" s="1"/>
  <c r="AZ48" i="5"/>
  <c r="BN47" i="5"/>
  <c r="BE47" i="5"/>
  <c r="BF47" i="5" s="1"/>
  <c r="Y50" i="5"/>
  <c r="X49" i="5"/>
  <c r="Y46" i="1"/>
  <c r="X45" i="1"/>
  <c r="P48" i="1"/>
  <c r="O47" i="1"/>
  <c r="BH14" i="1"/>
  <c r="AT14" i="1"/>
  <c r="BL13" i="5" l="1"/>
  <c r="O52" i="5"/>
  <c r="P53" i="5"/>
  <c r="BD49" i="5"/>
  <c r="BR49" i="5" s="1"/>
  <c r="BB49" i="5"/>
  <c r="BP49" i="5" s="1"/>
  <c r="BC49" i="5"/>
  <c r="BQ49" i="5" s="1"/>
  <c r="BA49" i="5"/>
  <c r="BO49" i="5" s="1"/>
  <c r="AZ49" i="5"/>
  <c r="X50" i="5"/>
  <c r="Y51" i="5"/>
  <c r="BE48" i="5"/>
  <c r="BF48" i="5" s="1"/>
  <c r="BN48" i="5"/>
  <c r="X46" i="1"/>
  <c r="Y47" i="1"/>
  <c r="O48" i="1"/>
  <c r="P49" i="1"/>
  <c r="BI14" i="1"/>
  <c r="AU14" i="1"/>
  <c r="BJ14" i="1" s="1"/>
  <c r="AX13" i="5" l="1"/>
  <c r="AY13" i="5" s="1"/>
  <c r="Y52" i="5"/>
  <c r="X51" i="5"/>
  <c r="BD50" i="5"/>
  <c r="BR50" i="5" s="1"/>
  <c r="BC50" i="5"/>
  <c r="BQ50" i="5" s="1"/>
  <c r="BB50" i="5"/>
  <c r="BP50" i="5" s="1"/>
  <c r="BA50" i="5"/>
  <c r="BO50" i="5" s="1"/>
  <c r="AZ50" i="5"/>
  <c r="BE49" i="5"/>
  <c r="BF49" i="5" s="1"/>
  <c r="BN49" i="5"/>
  <c r="P54" i="5"/>
  <c r="O53" i="5"/>
  <c r="X47" i="1"/>
  <c r="Y48" i="1"/>
  <c r="AV14" i="1"/>
  <c r="BK14" i="1" s="1"/>
  <c r="O49" i="1"/>
  <c r="P50" i="1"/>
  <c r="AS14" i="5" l="1"/>
  <c r="AT14" i="5" s="1"/>
  <c r="BE50" i="5"/>
  <c r="BF50" i="5" s="1"/>
  <c r="BN50" i="5"/>
  <c r="P55" i="5"/>
  <c r="O54" i="5"/>
  <c r="BC51" i="5"/>
  <c r="BQ51" i="5" s="1"/>
  <c r="BB51" i="5"/>
  <c r="BP51" i="5" s="1"/>
  <c r="BA51" i="5"/>
  <c r="BO51" i="5" s="1"/>
  <c r="AZ51" i="5"/>
  <c r="BD51" i="5"/>
  <c r="BR51" i="5" s="1"/>
  <c r="Y53" i="5"/>
  <c r="X52" i="5"/>
  <c r="Y49" i="1"/>
  <c r="X48" i="1"/>
  <c r="AW14" i="1"/>
  <c r="BL14" i="1" s="1"/>
  <c r="O50" i="1"/>
  <c r="P51" i="1"/>
  <c r="AU14" i="5" l="1"/>
  <c r="AV14" i="5" s="1"/>
  <c r="BH14" i="5"/>
  <c r="X53" i="5"/>
  <c r="Y54" i="5"/>
  <c r="BD52" i="5"/>
  <c r="BR52" i="5" s="1"/>
  <c r="BC52" i="5"/>
  <c r="BQ52" i="5" s="1"/>
  <c r="AZ52" i="5"/>
  <c r="BB52" i="5"/>
  <c r="BP52" i="5" s="1"/>
  <c r="BA52" i="5"/>
  <c r="BO52" i="5" s="1"/>
  <c r="BN51" i="5"/>
  <c r="BE51" i="5"/>
  <c r="BF51" i="5" s="1"/>
  <c r="O55" i="5"/>
  <c r="P56" i="5"/>
  <c r="AX14" i="1"/>
  <c r="AY14" i="1" s="1"/>
  <c r="Y50" i="1"/>
  <c r="X49" i="1"/>
  <c r="O51" i="1"/>
  <c r="P52" i="1"/>
  <c r="AW14" i="5" l="1"/>
  <c r="BI14" i="5"/>
  <c r="BJ14" i="5"/>
  <c r="BE52" i="5"/>
  <c r="BF52" i="5" s="1"/>
  <c r="BN52" i="5"/>
  <c r="P57" i="5"/>
  <c r="O56" i="5"/>
  <c r="Y55" i="5"/>
  <c r="X54" i="5"/>
  <c r="BB53" i="5"/>
  <c r="BP53" i="5" s="1"/>
  <c r="BA53" i="5"/>
  <c r="BO53" i="5" s="1"/>
  <c r="AZ53" i="5"/>
  <c r="BC53" i="5"/>
  <c r="BQ53" i="5" s="1"/>
  <c r="BD53" i="5"/>
  <c r="BR53" i="5" s="1"/>
  <c r="Y51" i="1"/>
  <c r="X50" i="1"/>
  <c r="AS15" i="1"/>
  <c r="AT15" i="1" s="1"/>
  <c r="O52" i="1"/>
  <c r="P53" i="1"/>
  <c r="BK14" i="5" l="1"/>
  <c r="BN53" i="5"/>
  <c r="BE53" i="5"/>
  <c r="BF53" i="5" s="1"/>
  <c r="P58" i="5"/>
  <c r="O57" i="5"/>
  <c r="Y56" i="5"/>
  <c r="X55" i="5"/>
  <c r="BD54" i="5"/>
  <c r="BR54" i="5" s="1"/>
  <c r="BC54" i="5"/>
  <c r="BQ54" i="5" s="1"/>
  <c r="BB54" i="5"/>
  <c r="BP54" i="5" s="1"/>
  <c r="AZ54" i="5"/>
  <c r="BA54" i="5"/>
  <c r="BO54" i="5" s="1"/>
  <c r="Y52" i="1"/>
  <c r="X51" i="1"/>
  <c r="BI15" i="1"/>
  <c r="P54" i="1"/>
  <c r="O53" i="1"/>
  <c r="AU15" i="1"/>
  <c r="BJ15" i="1" s="1"/>
  <c r="BH15" i="1"/>
  <c r="BL14" i="5" l="1"/>
  <c r="X56" i="5"/>
  <c r="Y57" i="5"/>
  <c r="O58" i="5"/>
  <c r="P59" i="5"/>
  <c r="BE54" i="5"/>
  <c r="BF54" i="5" s="1"/>
  <c r="BN54" i="5"/>
  <c r="BB55" i="5"/>
  <c r="BP55" i="5" s="1"/>
  <c r="BA55" i="5"/>
  <c r="BO55" i="5" s="1"/>
  <c r="AZ55" i="5"/>
  <c r="BD55" i="5"/>
  <c r="BR55" i="5" s="1"/>
  <c r="BC55" i="5"/>
  <c r="BQ55" i="5" s="1"/>
  <c r="AV15" i="1"/>
  <c r="BK15" i="1" s="1"/>
  <c r="X52" i="1"/>
  <c r="Y53" i="1"/>
  <c r="O54" i="1"/>
  <c r="P55" i="1"/>
  <c r="AX14" i="5" l="1"/>
  <c r="AY14" i="5" s="1"/>
  <c r="O59" i="5"/>
  <c r="P60" i="5"/>
  <c r="X57" i="5"/>
  <c r="Y58" i="5"/>
  <c r="BD56" i="5"/>
  <c r="BR56" i="5" s="1"/>
  <c r="BC56" i="5"/>
  <c r="BQ56" i="5" s="1"/>
  <c r="BB56" i="5"/>
  <c r="BP56" i="5" s="1"/>
  <c r="BA56" i="5"/>
  <c r="BO56" i="5" s="1"/>
  <c r="AZ56" i="5"/>
  <c r="BE55" i="5"/>
  <c r="BF55" i="5" s="1"/>
  <c r="BN55" i="5"/>
  <c r="AW15" i="1"/>
  <c r="BL15" i="1" s="1"/>
  <c r="Y54" i="1"/>
  <c r="X53" i="1"/>
  <c r="O55" i="1"/>
  <c r="P56" i="1"/>
  <c r="AS15" i="5" l="1"/>
  <c r="AT15" i="5" s="1"/>
  <c r="BN56" i="5"/>
  <c r="BE56" i="5"/>
  <c r="BF56" i="5" s="1"/>
  <c r="O60" i="5"/>
  <c r="P61" i="5"/>
  <c r="X58" i="5"/>
  <c r="Y59" i="5"/>
  <c r="BD57" i="5"/>
  <c r="BR57" i="5" s="1"/>
  <c r="BC57" i="5"/>
  <c r="BQ57" i="5" s="1"/>
  <c r="BB57" i="5"/>
  <c r="BP57" i="5" s="1"/>
  <c r="BA57" i="5"/>
  <c r="BO57" i="5" s="1"/>
  <c r="AZ57" i="5"/>
  <c r="AX15" i="1"/>
  <c r="AY15" i="1" s="1"/>
  <c r="X54" i="1"/>
  <c r="Y55" i="1"/>
  <c r="O56" i="1"/>
  <c r="P57" i="1"/>
  <c r="AU15" i="5" l="1"/>
  <c r="AV15" i="5" s="1"/>
  <c r="BH15" i="5"/>
  <c r="BN57" i="5"/>
  <c r="BE57" i="5"/>
  <c r="BF57" i="5" s="1"/>
  <c r="BD58" i="5"/>
  <c r="BR58" i="5" s="1"/>
  <c r="BC58" i="5"/>
  <c r="BQ58" i="5" s="1"/>
  <c r="BB58" i="5"/>
  <c r="BP58" i="5" s="1"/>
  <c r="BA58" i="5"/>
  <c r="BO58" i="5" s="1"/>
  <c r="AZ58" i="5"/>
  <c r="P62" i="5"/>
  <c r="O61" i="5"/>
  <c r="Y60" i="5"/>
  <c r="X59" i="5"/>
  <c r="Y56" i="1"/>
  <c r="X55" i="1"/>
  <c r="AS16" i="1"/>
  <c r="AT16" i="1" s="1"/>
  <c r="BI16" i="1" s="1"/>
  <c r="O57" i="1"/>
  <c r="P58" i="1"/>
  <c r="AW15" i="5" l="1"/>
  <c r="BI15" i="5"/>
  <c r="Y61" i="5"/>
  <c r="X60" i="5"/>
  <c r="AZ59" i="5"/>
  <c r="BC59" i="5"/>
  <c r="BQ59" i="5" s="1"/>
  <c r="BB59" i="5"/>
  <c r="BP59" i="5" s="1"/>
  <c r="BA59" i="5"/>
  <c r="BO59" i="5" s="1"/>
  <c r="BD59" i="5"/>
  <c r="BR59" i="5" s="1"/>
  <c r="O62" i="5"/>
  <c r="P63" i="5"/>
  <c r="BE58" i="5"/>
  <c r="BF58" i="5" s="1"/>
  <c r="BN58" i="5"/>
  <c r="Y57" i="1"/>
  <c r="X56" i="1"/>
  <c r="AU16" i="1"/>
  <c r="BJ16" i="1" s="1"/>
  <c r="BH16" i="1"/>
  <c r="O58" i="1"/>
  <c r="P59" i="1"/>
  <c r="BJ15" i="5" l="1"/>
  <c r="BK15" i="5"/>
  <c r="O63" i="5"/>
  <c r="P64" i="5"/>
  <c r="BN59" i="5"/>
  <c r="BE59" i="5"/>
  <c r="BF59" i="5" s="1"/>
  <c r="BC60" i="5"/>
  <c r="BQ60" i="5" s="1"/>
  <c r="BB60" i="5"/>
  <c r="BP60" i="5" s="1"/>
  <c r="BA60" i="5"/>
  <c r="BO60" i="5" s="1"/>
  <c r="AZ60" i="5"/>
  <c r="BD60" i="5"/>
  <c r="BR60" i="5" s="1"/>
  <c r="X61" i="5"/>
  <c r="Y62" i="5"/>
  <c r="AV16" i="1"/>
  <c r="BK16" i="1" s="1"/>
  <c r="X57" i="1"/>
  <c r="Y58" i="1"/>
  <c r="O59" i="1"/>
  <c r="P60" i="1"/>
  <c r="AT63" i="5" l="1"/>
  <c r="AS63" i="5"/>
  <c r="AW63" i="5"/>
  <c r="AV63" i="5"/>
  <c r="AU63" i="5"/>
  <c r="BL15" i="5"/>
  <c r="X62" i="5"/>
  <c r="Y63" i="5"/>
  <c r="BC61" i="5"/>
  <c r="BQ61" i="5" s="1"/>
  <c r="BB61" i="5"/>
  <c r="BP61" i="5" s="1"/>
  <c r="BA61" i="5"/>
  <c r="BO61" i="5" s="1"/>
  <c r="AZ61" i="5"/>
  <c r="BD61" i="5"/>
  <c r="BR61" i="5" s="1"/>
  <c r="BN60" i="5"/>
  <c r="BE60" i="5"/>
  <c r="BF60" i="5" s="1"/>
  <c r="P65" i="5"/>
  <c r="O64" i="5"/>
  <c r="AW16" i="1"/>
  <c r="BL16" i="1" s="1"/>
  <c r="Y59" i="1"/>
  <c r="X58" i="1"/>
  <c r="O60" i="1"/>
  <c r="P61" i="1"/>
  <c r="AT64" i="5" l="1"/>
  <c r="AS64" i="5"/>
  <c r="AW64" i="5"/>
  <c r="AV64" i="5"/>
  <c r="AU64" i="5"/>
  <c r="AX15" i="5"/>
  <c r="O65" i="5"/>
  <c r="P66" i="5"/>
  <c r="BL63" i="5"/>
  <c r="BK63" i="5"/>
  <c r="BJ63" i="5"/>
  <c r="BI63" i="5"/>
  <c r="Y64" i="5"/>
  <c r="X63" i="5"/>
  <c r="BN61" i="5"/>
  <c r="BE61" i="5"/>
  <c r="BF61" i="5" s="1"/>
  <c r="BA62" i="5"/>
  <c r="BO62" i="5" s="1"/>
  <c r="BD62" i="5"/>
  <c r="BR62" i="5" s="1"/>
  <c r="BC62" i="5"/>
  <c r="BQ62" i="5" s="1"/>
  <c r="BB62" i="5"/>
  <c r="BP62" i="5" s="1"/>
  <c r="AZ62" i="5"/>
  <c r="AX16" i="1"/>
  <c r="AY16" i="1" s="1"/>
  <c r="Y60" i="1"/>
  <c r="X59" i="1"/>
  <c r="P62" i="1"/>
  <c r="O61" i="1"/>
  <c r="AS60" i="1"/>
  <c r="AW60" i="1"/>
  <c r="BL60" i="1" s="1"/>
  <c r="AT60" i="1"/>
  <c r="BI60" i="1" s="1"/>
  <c r="AU60" i="1"/>
  <c r="BJ60" i="1" s="1"/>
  <c r="AV60" i="1"/>
  <c r="BK60" i="1" s="1"/>
  <c r="AS17" i="1"/>
  <c r="AU65" i="5" l="1"/>
  <c r="AT65" i="5"/>
  <c r="AS65" i="5"/>
  <c r="AW65" i="5"/>
  <c r="AV65" i="5"/>
  <c r="AY15" i="5"/>
  <c r="BA63" i="5"/>
  <c r="BO63" i="5" s="1"/>
  <c r="AZ63" i="5"/>
  <c r="BD63" i="5"/>
  <c r="BR63" i="5" s="1"/>
  <c r="BC63" i="5"/>
  <c r="BQ63" i="5" s="1"/>
  <c r="BB63" i="5"/>
  <c r="BP63" i="5" s="1"/>
  <c r="BE62" i="5"/>
  <c r="BF62" i="5" s="1"/>
  <c r="BN62" i="5"/>
  <c r="Y65" i="5"/>
  <c r="X64" i="5"/>
  <c r="AX63" i="5"/>
  <c r="BH63" i="5"/>
  <c r="O66" i="5"/>
  <c r="P67" i="5"/>
  <c r="BK64" i="5"/>
  <c r="BJ64" i="5"/>
  <c r="BI64" i="5"/>
  <c r="BL64" i="5"/>
  <c r="Y61" i="1"/>
  <c r="X60" i="1"/>
  <c r="AT17" i="1"/>
  <c r="BI17" i="1" s="1"/>
  <c r="AV61" i="1"/>
  <c r="BK61" i="1" s="1"/>
  <c r="AU61" i="1"/>
  <c r="BJ61" i="1" s="1"/>
  <c r="AS61" i="1"/>
  <c r="AT61" i="1"/>
  <c r="BI61" i="1" s="1"/>
  <c r="AW61" i="1"/>
  <c r="BL61" i="1" s="1"/>
  <c r="BH17" i="1"/>
  <c r="AX60" i="1"/>
  <c r="BH60" i="1"/>
  <c r="P63" i="1"/>
  <c r="O62" i="1"/>
  <c r="AU66" i="5" l="1"/>
  <c r="AT66" i="5"/>
  <c r="AS66" i="5"/>
  <c r="AW66" i="5"/>
  <c r="AV66" i="5"/>
  <c r="AS16" i="5"/>
  <c r="AT16" i="5" s="1"/>
  <c r="O67" i="5"/>
  <c r="P68" i="5"/>
  <c r="BH64" i="5"/>
  <c r="AX64" i="5"/>
  <c r="BD64" i="5"/>
  <c r="BR64" i="5" s="1"/>
  <c r="BC64" i="5"/>
  <c r="BQ64" i="5" s="1"/>
  <c r="BB64" i="5"/>
  <c r="BP64" i="5" s="1"/>
  <c r="BA64" i="5"/>
  <c r="BO64" i="5" s="1"/>
  <c r="AZ64" i="5"/>
  <c r="BN63" i="5"/>
  <c r="BE63" i="5"/>
  <c r="BF63" i="5" s="1"/>
  <c r="BL65" i="5"/>
  <c r="BK65" i="5"/>
  <c r="BJ65" i="5"/>
  <c r="BI65" i="5"/>
  <c r="X65" i="5"/>
  <c r="Y66" i="5"/>
  <c r="X61" i="1"/>
  <c r="Y62" i="1"/>
  <c r="AU17" i="1"/>
  <c r="O63" i="1"/>
  <c r="P64" i="1"/>
  <c r="AX61" i="1"/>
  <c r="BH61" i="1"/>
  <c r="AS62" i="1"/>
  <c r="AV62" i="1"/>
  <c r="BK62" i="1" s="1"/>
  <c r="AW62" i="1"/>
  <c r="BL62" i="1" s="1"/>
  <c r="AT62" i="1"/>
  <c r="BI62" i="1" s="1"/>
  <c r="AU62" i="1"/>
  <c r="BJ62" i="1" s="1"/>
  <c r="AU67" i="5" l="1"/>
  <c r="AT67" i="5"/>
  <c r="AS67" i="5"/>
  <c r="AW67" i="5"/>
  <c r="AV67" i="5"/>
  <c r="AU16" i="5"/>
  <c r="AV16" i="5" s="1"/>
  <c r="BH16" i="5"/>
  <c r="AZ65" i="5"/>
  <c r="BD65" i="5"/>
  <c r="BR65" i="5" s="1"/>
  <c r="BA65" i="5"/>
  <c r="BO65" i="5" s="1"/>
  <c r="BC65" i="5"/>
  <c r="BQ65" i="5" s="1"/>
  <c r="BB65" i="5"/>
  <c r="BP65" i="5" s="1"/>
  <c r="X66" i="5"/>
  <c r="Y67" i="5"/>
  <c r="AX65" i="5"/>
  <c r="BH65" i="5"/>
  <c r="P69" i="5"/>
  <c r="O68" i="5"/>
  <c r="BN64" i="5"/>
  <c r="BE64" i="5"/>
  <c r="BF64" i="5" s="1"/>
  <c r="BL66" i="5"/>
  <c r="BK66" i="5"/>
  <c r="BJ66" i="5"/>
  <c r="BI66" i="5"/>
  <c r="X62" i="1"/>
  <c r="Y63" i="1"/>
  <c r="BJ17" i="1"/>
  <c r="AV17" i="1"/>
  <c r="BH62" i="1"/>
  <c r="AX62" i="1"/>
  <c r="O64" i="1"/>
  <c r="P65" i="1"/>
  <c r="AV63" i="1"/>
  <c r="BK63" i="1" s="1"/>
  <c r="AS63" i="1"/>
  <c r="AT63" i="1"/>
  <c r="BI63" i="1" s="1"/>
  <c r="AW63" i="1"/>
  <c r="BL63" i="1" s="1"/>
  <c r="AU63" i="1"/>
  <c r="BJ63" i="1" s="1"/>
  <c r="AV68" i="5" l="1"/>
  <c r="AU68" i="5"/>
  <c r="AT68" i="5"/>
  <c r="AS68" i="5"/>
  <c r="AW68" i="5"/>
  <c r="AW16" i="5"/>
  <c r="BI16" i="5"/>
  <c r="O69" i="5"/>
  <c r="P70" i="5"/>
  <c r="BH66" i="5"/>
  <c r="AX66" i="5"/>
  <c r="BD66" i="5"/>
  <c r="BR66" i="5" s="1"/>
  <c r="BC66" i="5"/>
  <c r="BQ66" i="5" s="1"/>
  <c r="BA66" i="5"/>
  <c r="BO66" i="5" s="1"/>
  <c r="BB66" i="5"/>
  <c r="BP66" i="5" s="1"/>
  <c r="AZ66" i="5"/>
  <c r="BK67" i="5"/>
  <c r="BL67" i="5"/>
  <c r="BJ67" i="5"/>
  <c r="BI67" i="5"/>
  <c r="Y68" i="5"/>
  <c r="X67" i="5"/>
  <c r="BE65" i="5"/>
  <c r="BF65" i="5" s="1"/>
  <c r="BN65" i="5"/>
  <c r="Y64" i="1"/>
  <c r="X63" i="1"/>
  <c r="BK17" i="1"/>
  <c r="AW17" i="1"/>
  <c r="O65" i="1"/>
  <c r="P66" i="1"/>
  <c r="BH63" i="1"/>
  <c r="AX63" i="1"/>
  <c r="AS64" i="1"/>
  <c r="AW64" i="1"/>
  <c r="BL64" i="1" s="1"/>
  <c r="AU64" i="1"/>
  <c r="BJ64" i="1" s="1"/>
  <c r="AT64" i="1"/>
  <c r="BI64" i="1" s="1"/>
  <c r="AV64" i="1"/>
  <c r="BK64" i="1" s="1"/>
  <c r="AV69" i="5" l="1"/>
  <c r="AU69" i="5"/>
  <c r="AT69" i="5"/>
  <c r="AS69" i="5"/>
  <c r="AW69" i="5"/>
  <c r="BJ16" i="5"/>
  <c r="BK16" i="5"/>
  <c r="Y69" i="5"/>
  <c r="X68" i="5"/>
  <c r="AX67" i="5"/>
  <c r="BH67" i="5"/>
  <c r="BD67" i="5"/>
  <c r="BR67" i="5" s="1"/>
  <c r="BC67" i="5"/>
  <c r="BQ67" i="5" s="1"/>
  <c r="BB67" i="5"/>
  <c r="BP67" i="5" s="1"/>
  <c r="BA67" i="5"/>
  <c r="BO67" i="5" s="1"/>
  <c r="AZ67" i="5"/>
  <c r="P71" i="5"/>
  <c r="O70" i="5"/>
  <c r="BE66" i="5"/>
  <c r="BF66" i="5" s="1"/>
  <c r="BN66" i="5"/>
  <c r="BL68" i="5"/>
  <c r="BK68" i="5"/>
  <c r="BJ68" i="5"/>
  <c r="BI68" i="5"/>
  <c r="Y65" i="1"/>
  <c r="X64" i="1"/>
  <c r="BL17" i="1"/>
  <c r="AX17" i="1"/>
  <c r="AY17" i="1" s="1"/>
  <c r="AS18" i="1" s="1"/>
  <c r="O66" i="1"/>
  <c r="P67" i="1"/>
  <c r="AX64" i="1"/>
  <c r="BH64" i="1"/>
  <c r="AW65" i="1"/>
  <c r="BL65" i="1" s="1"/>
  <c r="AT65" i="1"/>
  <c r="BI65" i="1" s="1"/>
  <c r="AV65" i="1"/>
  <c r="BK65" i="1" s="1"/>
  <c r="AU65" i="1"/>
  <c r="BJ65" i="1" s="1"/>
  <c r="AS65" i="1"/>
  <c r="AV70" i="5" l="1"/>
  <c r="AU70" i="5"/>
  <c r="AT70" i="5"/>
  <c r="AS70" i="5"/>
  <c r="AW70" i="5"/>
  <c r="BL16" i="5"/>
  <c r="AX68" i="5"/>
  <c r="BH68" i="5"/>
  <c r="BK69" i="5"/>
  <c r="BJ69" i="5"/>
  <c r="BI69" i="5"/>
  <c r="BL69" i="5"/>
  <c r="O71" i="5"/>
  <c r="P72" i="5"/>
  <c r="BE67" i="5"/>
  <c r="BF67" i="5" s="1"/>
  <c r="BN67" i="5"/>
  <c r="BA68" i="5"/>
  <c r="BO68" i="5" s="1"/>
  <c r="AZ68" i="5"/>
  <c r="BB68" i="5"/>
  <c r="BP68" i="5" s="1"/>
  <c r="BC68" i="5"/>
  <c r="BQ68" i="5" s="1"/>
  <c r="BD68" i="5"/>
  <c r="BR68" i="5" s="1"/>
  <c r="Y70" i="5"/>
  <c r="X69" i="5"/>
  <c r="X65" i="1"/>
  <c r="Y66" i="1"/>
  <c r="BH18" i="1"/>
  <c r="P68" i="1"/>
  <c r="O67" i="1"/>
  <c r="AT18" i="1"/>
  <c r="BI18" i="1" s="1"/>
  <c r="BH65" i="1"/>
  <c r="AX65" i="1"/>
  <c r="AS66" i="1"/>
  <c r="AV66" i="1"/>
  <c r="BK66" i="1" s="1"/>
  <c r="AW66" i="1"/>
  <c r="BL66" i="1" s="1"/>
  <c r="AT66" i="1"/>
  <c r="BI66" i="1" s="1"/>
  <c r="AU66" i="1"/>
  <c r="BJ66" i="1" s="1"/>
  <c r="AW71" i="5" l="1"/>
  <c r="AV71" i="5"/>
  <c r="AU71" i="5"/>
  <c r="AT71" i="5"/>
  <c r="AS71" i="5"/>
  <c r="AX16" i="5"/>
  <c r="BC69" i="5"/>
  <c r="BQ69" i="5" s="1"/>
  <c r="BD69" i="5"/>
  <c r="BR69" i="5" s="1"/>
  <c r="BB69" i="5"/>
  <c r="BP69" i="5" s="1"/>
  <c r="BA69" i="5"/>
  <c r="BO69" i="5" s="1"/>
  <c r="AZ69" i="5"/>
  <c r="O72" i="5"/>
  <c r="P73" i="5"/>
  <c r="AX69" i="5"/>
  <c r="BH69" i="5"/>
  <c r="BN68" i="5"/>
  <c r="BE68" i="5"/>
  <c r="BF68" i="5" s="1"/>
  <c r="Y71" i="5"/>
  <c r="X70" i="5"/>
  <c r="BL70" i="5"/>
  <c r="BK70" i="5"/>
  <c r="BJ70" i="5"/>
  <c r="BI70" i="5"/>
  <c r="Y67" i="1"/>
  <c r="X66" i="1"/>
  <c r="AS67" i="1"/>
  <c r="AU67" i="1"/>
  <c r="BJ67" i="1" s="1"/>
  <c r="AT67" i="1"/>
  <c r="BI67" i="1" s="1"/>
  <c r="AW67" i="1"/>
  <c r="BL67" i="1" s="1"/>
  <c r="AV67" i="1"/>
  <c r="BK67" i="1" s="1"/>
  <c r="AX66" i="1"/>
  <c r="BH66" i="1"/>
  <c r="O68" i="1"/>
  <c r="P69" i="1"/>
  <c r="AU18" i="1"/>
  <c r="BJ18" i="1" s="1"/>
  <c r="AW72" i="5" l="1"/>
  <c r="AV72" i="5"/>
  <c r="AU72" i="5"/>
  <c r="AT72" i="5"/>
  <c r="AS72" i="5"/>
  <c r="AY16" i="5"/>
  <c r="AZ70" i="5"/>
  <c r="BD70" i="5"/>
  <c r="BR70" i="5" s="1"/>
  <c r="BC70" i="5"/>
  <c r="BQ70" i="5" s="1"/>
  <c r="BB70" i="5"/>
  <c r="BP70" i="5" s="1"/>
  <c r="BA70" i="5"/>
  <c r="BO70" i="5" s="1"/>
  <c r="O73" i="5"/>
  <c r="P74" i="5"/>
  <c r="BJ71" i="5"/>
  <c r="BL71" i="5"/>
  <c r="BK71" i="5"/>
  <c r="BI71" i="5"/>
  <c r="BE69" i="5"/>
  <c r="BF69" i="5" s="1"/>
  <c r="BN69" i="5"/>
  <c r="BH70" i="5"/>
  <c r="AX70" i="5"/>
  <c r="X71" i="5"/>
  <c r="Y72" i="5"/>
  <c r="X67" i="1"/>
  <c r="Y68" i="1"/>
  <c r="AV68" i="1"/>
  <c r="BK68" i="1" s="1"/>
  <c r="AS68" i="1"/>
  <c r="AU68" i="1"/>
  <c r="BJ68" i="1" s="1"/>
  <c r="AT68" i="1"/>
  <c r="BI68" i="1" s="1"/>
  <c r="AW68" i="1"/>
  <c r="BL68" i="1" s="1"/>
  <c r="AX67" i="1"/>
  <c r="BH67" i="1"/>
  <c r="AV18" i="1"/>
  <c r="BK18" i="1" s="1"/>
  <c r="P70" i="1"/>
  <c r="O69" i="1"/>
  <c r="AW73" i="5" l="1"/>
  <c r="AV73" i="5"/>
  <c r="AU73" i="5"/>
  <c r="AT73" i="5"/>
  <c r="AS73" i="5"/>
  <c r="AS17" i="5"/>
  <c r="AT17" i="5" s="1"/>
  <c r="BI17" i="5" s="1"/>
  <c r="BC71" i="5"/>
  <c r="BQ71" i="5" s="1"/>
  <c r="BD71" i="5"/>
  <c r="BR71" i="5" s="1"/>
  <c r="BB71" i="5"/>
  <c r="BP71" i="5" s="1"/>
  <c r="BA71" i="5"/>
  <c r="BO71" i="5" s="1"/>
  <c r="AZ71" i="5"/>
  <c r="P75" i="5"/>
  <c r="O74" i="5"/>
  <c r="X72" i="5"/>
  <c r="Y73" i="5"/>
  <c r="BH71" i="5"/>
  <c r="AX71" i="5"/>
  <c r="BL72" i="5"/>
  <c r="BK72" i="5"/>
  <c r="BJ72" i="5"/>
  <c r="BI72" i="5"/>
  <c r="BN70" i="5"/>
  <c r="BE70" i="5"/>
  <c r="BF70" i="5" s="1"/>
  <c r="Y69" i="1"/>
  <c r="X68" i="1"/>
  <c r="AW18" i="1"/>
  <c r="BL18" i="1" s="1"/>
  <c r="P71" i="1"/>
  <c r="O70" i="1"/>
  <c r="AW69" i="1"/>
  <c r="BL69" i="1" s="1"/>
  <c r="AT69" i="1"/>
  <c r="BI69" i="1" s="1"/>
  <c r="AS69" i="1"/>
  <c r="AV69" i="1"/>
  <c r="BK69" i="1" s="1"/>
  <c r="AU69" i="1"/>
  <c r="BJ69" i="1" s="1"/>
  <c r="BH68" i="1"/>
  <c r="AX68" i="1"/>
  <c r="AW74" i="5" l="1"/>
  <c r="AV74" i="5"/>
  <c r="AU74" i="5"/>
  <c r="AT74" i="5"/>
  <c r="AS74" i="5"/>
  <c r="AU17" i="5"/>
  <c r="BJ17" i="5" s="1"/>
  <c r="BH17" i="5"/>
  <c r="BH72" i="5"/>
  <c r="AX72" i="5"/>
  <c r="BD72" i="5"/>
  <c r="BR72" i="5" s="1"/>
  <c r="BC72" i="5"/>
  <c r="BQ72" i="5" s="1"/>
  <c r="BB72" i="5"/>
  <c r="BP72" i="5" s="1"/>
  <c r="BA72" i="5"/>
  <c r="BO72" i="5" s="1"/>
  <c r="AZ72" i="5"/>
  <c r="BK73" i="5"/>
  <c r="BL73" i="5"/>
  <c r="BJ73" i="5"/>
  <c r="BI73" i="5"/>
  <c r="O75" i="5"/>
  <c r="P76" i="5"/>
  <c r="BN71" i="5"/>
  <c r="BE71" i="5"/>
  <c r="BF71" i="5" s="1"/>
  <c r="X73" i="5"/>
  <c r="Y74" i="5"/>
  <c r="X69" i="1"/>
  <c r="Y70" i="1"/>
  <c r="AX18" i="1"/>
  <c r="AY18" i="1" s="1"/>
  <c r="AS70" i="1"/>
  <c r="AV70" i="1"/>
  <c r="BK70" i="1" s="1"/>
  <c r="AW70" i="1"/>
  <c r="BL70" i="1" s="1"/>
  <c r="AT70" i="1"/>
  <c r="BI70" i="1" s="1"/>
  <c r="AU70" i="1"/>
  <c r="BJ70" i="1" s="1"/>
  <c r="AX69" i="1"/>
  <c r="BH69" i="1"/>
  <c r="O71" i="1"/>
  <c r="P72" i="1"/>
  <c r="AW75" i="5" l="1"/>
  <c r="AV75" i="5"/>
  <c r="AU75" i="5"/>
  <c r="AT75" i="5"/>
  <c r="AS75" i="5"/>
  <c r="AV17" i="5"/>
  <c r="BK17" i="5" s="1"/>
  <c r="O76" i="5"/>
  <c r="P77" i="5"/>
  <c r="Y75" i="5"/>
  <c r="X74" i="5"/>
  <c r="BL74" i="5"/>
  <c r="BK74" i="5"/>
  <c r="BJ74" i="5"/>
  <c r="BI74" i="5"/>
  <c r="BC73" i="5"/>
  <c r="BQ73" i="5" s="1"/>
  <c r="BD73" i="5"/>
  <c r="BR73" i="5" s="1"/>
  <c r="BB73" i="5"/>
  <c r="BP73" i="5" s="1"/>
  <c r="BA73" i="5"/>
  <c r="BO73" i="5" s="1"/>
  <c r="AZ73" i="5"/>
  <c r="BH73" i="5"/>
  <c r="AX73" i="5"/>
  <c r="BE72" i="5"/>
  <c r="BF72" i="5" s="1"/>
  <c r="BN72" i="5"/>
  <c r="Y71" i="1"/>
  <c r="X70" i="1"/>
  <c r="AS19" i="1"/>
  <c r="AX70" i="1"/>
  <c r="BH70" i="1"/>
  <c r="P73" i="1"/>
  <c r="O72" i="1"/>
  <c r="AT71" i="1"/>
  <c r="BI71" i="1" s="1"/>
  <c r="AW71" i="1"/>
  <c r="BL71" i="1" s="1"/>
  <c r="AU71" i="1"/>
  <c r="BJ71" i="1" s="1"/>
  <c r="AS71" i="1"/>
  <c r="AV71" i="1"/>
  <c r="BK71" i="1" s="1"/>
  <c r="AW76" i="5" l="1"/>
  <c r="AV76" i="5"/>
  <c r="AU76" i="5"/>
  <c r="AT76" i="5"/>
  <c r="AS76" i="5"/>
  <c r="AW17" i="5"/>
  <c r="BL17" i="5" s="1"/>
  <c r="BC74" i="5"/>
  <c r="BQ74" i="5" s="1"/>
  <c r="BD74" i="5"/>
  <c r="BR74" i="5" s="1"/>
  <c r="BB74" i="5"/>
  <c r="BP74" i="5" s="1"/>
  <c r="BA74" i="5"/>
  <c r="BO74" i="5" s="1"/>
  <c r="AZ74" i="5"/>
  <c r="AX74" i="5"/>
  <c r="BH74" i="5"/>
  <c r="X75" i="5"/>
  <c r="Y76" i="5"/>
  <c r="BE73" i="5"/>
  <c r="BF73" i="5" s="1"/>
  <c r="BN73" i="5"/>
  <c r="P78" i="5"/>
  <c r="O77" i="5"/>
  <c r="BJ75" i="5"/>
  <c r="BL75" i="5"/>
  <c r="BK75" i="5"/>
  <c r="BI75" i="5"/>
  <c r="X71" i="1"/>
  <c r="Y72" i="1"/>
  <c r="AT19" i="1"/>
  <c r="BI19" i="1" s="1"/>
  <c r="BH19" i="1"/>
  <c r="AX71" i="1"/>
  <c r="BH71" i="1"/>
  <c r="AS72" i="1"/>
  <c r="AW72" i="1"/>
  <c r="BL72" i="1" s="1"/>
  <c r="AU72" i="1"/>
  <c r="BJ72" i="1" s="1"/>
  <c r="AT72" i="1"/>
  <c r="BI72" i="1" s="1"/>
  <c r="AV72" i="1"/>
  <c r="BK72" i="1" s="1"/>
  <c r="O73" i="1"/>
  <c r="P74" i="1"/>
  <c r="AW77" i="5" l="1"/>
  <c r="AV77" i="5"/>
  <c r="AU77" i="5"/>
  <c r="AT77" i="5"/>
  <c r="AS77" i="5"/>
  <c r="AX17" i="5"/>
  <c r="O78" i="5"/>
  <c r="P79" i="5"/>
  <c r="AX75" i="5"/>
  <c r="BH75" i="5"/>
  <c r="BE74" i="5"/>
  <c r="BF74" i="5" s="1"/>
  <c r="BN74" i="5"/>
  <c r="X76" i="5"/>
  <c r="Y77" i="5"/>
  <c r="AZ75" i="5"/>
  <c r="BD75" i="5"/>
  <c r="BR75" i="5" s="1"/>
  <c r="BC75" i="5"/>
  <c r="BQ75" i="5" s="1"/>
  <c r="BB75" i="5"/>
  <c r="BP75" i="5" s="1"/>
  <c r="BA75" i="5"/>
  <c r="BO75" i="5" s="1"/>
  <c r="BJ76" i="5"/>
  <c r="BL76" i="5"/>
  <c r="BK76" i="5"/>
  <c r="BI76" i="5"/>
  <c r="X72" i="1"/>
  <c r="Y73" i="1"/>
  <c r="AU19" i="1"/>
  <c r="BJ19" i="1" s="1"/>
  <c r="AS73" i="1"/>
  <c r="AW73" i="1"/>
  <c r="BL73" i="1" s="1"/>
  <c r="AT73" i="1"/>
  <c r="BI73" i="1" s="1"/>
  <c r="AV73" i="1"/>
  <c r="BK73" i="1" s="1"/>
  <c r="AU73" i="1"/>
  <c r="BJ73" i="1" s="1"/>
  <c r="AX72" i="1"/>
  <c r="BH72" i="1"/>
  <c r="P75" i="1"/>
  <c r="O74" i="1"/>
  <c r="AW78" i="5" l="1"/>
  <c r="AV78" i="5"/>
  <c r="AU78" i="5"/>
  <c r="AT78" i="5"/>
  <c r="AS78" i="5"/>
  <c r="AY17" i="5"/>
  <c r="AX76" i="5"/>
  <c r="BH76" i="5"/>
  <c r="BE75" i="5"/>
  <c r="BF75" i="5" s="1"/>
  <c r="BN75" i="5"/>
  <c r="BB76" i="5"/>
  <c r="BP76" i="5" s="1"/>
  <c r="BA76" i="5"/>
  <c r="BO76" i="5" s="1"/>
  <c r="AZ76" i="5"/>
  <c r="BD76" i="5"/>
  <c r="BR76" i="5" s="1"/>
  <c r="BC76" i="5"/>
  <c r="BQ76" i="5" s="1"/>
  <c r="O79" i="5"/>
  <c r="P80" i="5"/>
  <c r="X77" i="5"/>
  <c r="Y78" i="5"/>
  <c r="BL77" i="5"/>
  <c r="BK77" i="5"/>
  <c r="BJ77" i="5"/>
  <c r="BI77" i="5"/>
  <c r="X73" i="1"/>
  <c r="Y74" i="1"/>
  <c r="AV19" i="1"/>
  <c r="BK19" i="1" s="1"/>
  <c r="AS74" i="1"/>
  <c r="AV74" i="1"/>
  <c r="BK74" i="1" s="1"/>
  <c r="AW74" i="1"/>
  <c r="BL74" i="1" s="1"/>
  <c r="AU74" i="1"/>
  <c r="BJ74" i="1" s="1"/>
  <c r="AT74" i="1"/>
  <c r="BI74" i="1" s="1"/>
  <c r="O75" i="1"/>
  <c r="P76" i="1"/>
  <c r="BH73" i="1"/>
  <c r="AX73" i="1"/>
  <c r="AT79" i="5" l="1"/>
  <c r="AW79" i="5"/>
  <c r="AV79" i="5"/>
  <c r="AU79" i="5"/>
  <c r="AS79" i="5"/>
  <c r="AS18" i="5"/>
  <c r="AT18" i="5" s="1"/>
  <c r="BI18" i="5" s="1"/>
  <c r="AX77" i="5"/>
  <c r="BH77" i="5"/>
  <c r="O80" i="5"/>
  <c r="P81" i="5"/>
  <c r="BL78" i="5"/>
  <c r="BK78" i="5"/>
  <c r="BJ78" i="5"/>
  <c r="BI78" i="5"/>
  <c r="BC77" i="5"/>
  <c r="BQ77" i="5" s="1"/>
  <c r="BA77" i="5"/>
  <c r="BO77" i="5" s="1"/>
  <c r="AZ77" i="5"/>
  <c r="BB77" i="5"/>
  <c r="BP77" i="5" s="1"/>
  <c r="BD77" i="5"/>
  <c r="BR77" i="5" s="1"/>
  <c r="Y79" i="5"/>
  <c r="X78" i="5"/>
  <c r="BN76" i="5"/>
  <c r="BE76" i="5"/>
  <c r="BF76" i="5" s="1"/>
  <c r="Y75" i="1"/>
  <c r="X74" i="1"/>
  <c r="AW19" i="1"/>
  <c r="BL19" i="1" s="1"/>
  <c r="O76" i="1"/>
  <c r="P77" i="1"/>
  <c r="AV75" i="1"/>
  <c r="BK75" i="1" s="1"/>
  <c r="AW75" i="1"/>
  <c r="BL75" i="1" s="1"/>
  <c r="AT75" i="1"/>
  <c r="BI75" i="1" s="1"/>
  <c r="AS75" i="1"/>
  <c r="AU75" i="1"/>
  <c r="BJ75" i="1" s="1"/>
  <c r="AX74" i="1"/>
  <c r="BH74" i="1"/>
  <c r="AW80" i="5" l="1"/>
  <c r="AV80" i="5"/>
  <c r="AU80" i="5"/>
  <c r="AT80" i="5"/>
  <c r="AS80" i="5"/>
  <c r="AU18" i="5"/>
  <c r="BJ18" i="5" s="1"/>
  <c r="BH18" i="5"/>
  <c r="Y80" i="5"/>
  <c r="X79" i="5"/>
  <c r="BN77" i="5"/>
  <c r="BE77" i="5"/>
  <c r="BF77" i="5" s="1"/>
  <c r="BC78" i="5"/>
  <c r="BQ78" i="5" s="1"/>
  <c r="BB78" i="5"/>
  <c r="BP78" i="5" s="1"/>
  <c r="BA78" i="5"/>
  <c r="BO78" i="5" s="1"/>
  <c r="AZ78" i="5"/>
  <c r="BD78" i="5"/>
  <c r="BR78" i="5" s="1"/>
  <c r="P82" i="5"/>
  <c r="O81" i="5"/>
  <c r="AX78" i="5"/>
  <c r="BH78" i="5"/>
  <c r="BL79" i="5"/>
  <c r="BK79" i="5"/>
  <c r="BJ79" i="5"/>
  <c r="BI79" i="5"/>
  <c r="X75" i="1"/>
  <c r="Y76" i="1"/>
  <c r="AX19" i="1"/>
  <c r="AY19" i="1" s="1"/>
  <c r="AX75" i="1"/>
  <c r="BH75" i="1"/>
  <c r="O77" i="1"/>
  <c r="P78" i="1"/>
  <c r="AS76" i="1"/>
  <c r="AW76" i="1"/>
  <c r="BL76" i="1" s="1"/>
  <c r="AT76" i="1"/>
  <c r="BI76" i="1" s="1"/>
  <c r="AU76" i="1"/>
  <c r="BJ76" i="1" s="1"/>
  <c r="AV76" i="1"/>
  <c r="BK76" i="1" s="1"/>
  <c r="AW81" i="5" l="1"/>
  <c r="AV81" i="5"/>
  <c r="AU81" i="5"/>
  <c r="AS81" i="5"/>
  <c r="AT81" i="5"/>
  <c r="AV18" i="5"/>
  <c r="AW18" i="5" s="1"/>
  <c r="BJ80" i="5"/>
  <c r="BL80" i="5"/>
  <c r="BK80" i="5"/>
  <c r="BI80" i="5"/>
  <c r="AX79" i="5"/>
  <c r="BH79" i="5"/>
  <c r="P83" i="5"/>
  <c r="O82" i="5"/>
  <c r="BD79" i="5"/>
  <c r="BR79" i="5" s="1"/>
  <c r="BC79" i="5"/>
  <c r="BQ79" i="5" s="1"/>
  <c r="AZ79" i="5"/>
  <c r="BB79" i="5"/>
  <c r="BP79" i="5" s="1"/>
  <c r="BA79" i="5"/>
  <c r="BO79" i="5" s="1"/>
  <c r="BE78" i="5"/>
  <c r="BF78" i="5" s="1"/>
  <c r="BN78" i="5"/>
  <c r="X80" i="5"/>
  <c r="Y81" i="5"/>
  <c r="X76" i="1"/>
  <c r="Y77" i="1"/>
  <c r="AS20" i="1"/>
  <c r="BH76" i="1"/>
  <c r="AX76" i="1"/>
  <c r="O78" i="1"/>
  <c r="P79" i="1"/>
  <c r="AW77" i="1"/>
  <c r="BL77" i="1" s="1"/>
  <c r="AT77" i="1"/>
  <c r="BI77" i="1" s="1"/>
  <c r="AV77" i="1"/>
  <c r="BK77" i="1" s="1"/>
  <c r="AS77" i="1"/>
  <c r="AU77" i="1"/>
  <c r="BJ77" i="1" s="1"/>
  <c r="AW82" i="5" l="1"/>
  <c r="AU82" i="5"/>
  <c r="AV82" i="5"/>
  <c r="AT82" i="5"/>
  <c r="AS82" i="5"/>
  <c r="BK18" i="5"/>
  <c r="BL18" i="5"/>
  <c r="X81" i="5"/>
  <c r="Y82" i="5"/>
  <c r="BL81" i="5"/>
  <c r="BK81" i="5"/>
  <c r="BI81" i="5"/>
  <c r="BJ81" i="5"/>
  <c r="O83" i="5"/>
  <c r="P84" i="5"/>
  <c r="AZ80" i="5"/>
  <c r="BD80" i="5"/>
  <c r="BR80" i="5" s="1"/>
  <c r="BC80" i="5"/>
  <c r="BQ80" i="5" s="1"/>
  <c r="BB80" i="5"/>
  <c r="BP80" i="5" s="1"/>
  <c r="BA80" i="5"/>
  <c r="BO80" i="5" s="1"/>
  <c r="AX80" i="5"/>
  <c r="BH80" i="5"/>
  <c r="BE79" i="5"/>
  <c r="BF79" i="5" s="1"/>
  <c r="BN79" i="5"/>
  <c r="Y78" i="1"/>
  <c r="X77" i="1"/>
  <c r="BH20" i="1"/>
  <c r="AT20" i="1"/>
  <c r="AU20" i="1" s="1"/>
  <c r="BJ20" i="1" s="1"/>
  <c r="BH77" i="1"/>
  <c r="AX77" i="1"/>
  <c r="P80" i="1"/>
  <c r="O79" i="1"/>
  <c r="AV78" i="1"/>
  <c r="BK78" i="1" s="1"/>
  <c r="AS78" i="1"/>
  <c r="AT78" i="1"/>
  <c r="BI78" i="1" s="1"/>
  <c r="AW78" i="1"/>
  <c r="BL78" i="1" s="1"/>
  <c r="AU78" i="1"/>
  <c r="BJ78" i="1" s="1"/>
  <c r="AS83" i="5" l="1"/>
  <c r="AW83" i="5"/>
  <c r="AV83" i="5"/>
  <c r="AU83" i="5"/>
  <c r="AT83" i="5"/>
  <c r="AX18" i="5"/>
  <c r="BE80" i="5"/>
  <c r="BF80" i="5" s="1"/>
  <c r="BN80" i="5"/>
  <c r="AX81" i="5"/>
  <c r="BH81" i="5"/>
  <c r="O84" i="5"/>
  <c r="P85" i="5"/>
  <c r="X82" i="5"/>
  <c r="Y83" i="5"/>
  <c r="BL82" i="5"/>
  <c r="BK82" i="5"/>
  <c r="BI82" i="5"/>
  <c r="BJ82" i="5"/>
  <c r="BA81" i="5"/>
  <c r="BO81" i="5" s="1"/>
  <c r="BD81" i="5"/>
  <c r="BR81" i="5" s="1"/>
  <c r="BC81" i="5"/>
  <c r="BQ81" i="5" s="1"/>
  <c r="BB81" i="5"/>
  <c r="BP81" i="5" s="1"/>
  <c r="AZ81" i="5"/>
  <c r="X78" i="1"/>
  <c r="Y79" i="1"/>
  <c r="BI20" i="1"/>
  <c r="AV20" i="1"/>
  <c r="BK20" i="1" s="1"/>
  <c r="AW79" i="1"/>
  <c r="BL79" i="1" s="1"/>
  <c r="AT79" i="1"/>
  <c r="BI79" i="1" s="1"/>
  <c r="AV79" i="1"/>
  <c r="BK79" i="1" s="1"/>
  <c r="AS79" i="1"/>
  <c r="AU79" i="1"/>
  <c r="BJ79" i="1" s="1"/>
  <c r="BH78" i="1"/>
  <c r="AX78" i="1"/>
  <c r="O80" i="1"/>
  <c r="P81" i="1"/>
  <c r="AS84" i="5" l="1"/>
  <c r="AW84" i="5"/>
  <c r="AV84" i="5"/>
  <c r="AT84" i="5"/>
  <c r="AU84" i="5"/>
  <c r="AY18" i="5"/>
  <c r="BL83" i="5"/>
  <c r="BK83" i="5"/>
  <c r="BJ83" i="5"/>
  <c r="BI83" i="5"/>
  <c r="BD82" i="5"/>
  <c r="BR82" i="5" s="1"/>
  <c r="BC82" i="5"/>
  <c r="BQ82" i="5" s="1"/>
  <c r="BB82" i="5"/>
  <c r="BP82" i="5" s="1"/>
  <c r="BA82" i="5"/>
  <c r="BO82" i="5" s="1"/>
  <c r="AZ82" i="5"/>
  <c r="BH82" i="5"/>
  <c r="AX82" i="5"/>
  <c r="Y84" i="5"/>
  <c r="X83" i="5"/>
  <c r="BE81" i="5"/>
  <c r="BF81" i="5" s="1"/>
  <c r="BN81" i="5"/>
  <c r="O85" i="5"/>
  <c r="P86" i="5"/>
  <c r="Y80" i="1"/>
  <c r="X79" i="1"/>
  <c r="AW20" i="1"/>
  <c r="BH79" i="1"/>
  <c r="AX79" i="1"/>
  <c r="O81" i="1"/>
  <c r="P82" i="1"/>
  <c r="AW80" i="1"/>
  <c r="BL80" i="1" s="1"/>
  <c r="AT80" i="1"/>
  <c r="BI80" i="1" s="1"/>
  <c r="AU80" i="1"/>
  <c r="BJ80" i="1" s="1"/>
  <c r="AV80" i="1"/>
  <c r="BK80" i="1" s="1"/>
  <c r="AS80" i="1"/>
  <c r="AS85" i="5" l="1"/>
  <c r="AV85" i="5"/>
  <c r="AW85" i="5"/>
  <c r="AU85" i="5"/>
  <c r="AT85" i="5"/>
  <c r="AS19" i="5"/>
  <c r="AT19" i="5" s="1"/>
  <c r="O86" i="5"/>
  <c r="P87" i="5"/>
  <c r="BD83" i="5"/>
  <c r="BR83" i="5" s="1"/>
  <c r="BC83" i="5"/>
  <c r="BQ83" i="5" s="1"/>
  <c r="BB83" i="5"/>
  <c r="BP83" i="5" s="1"/>
  <c r="BA83" i="5"/>
  <c r="BO83" i="5" s="1"/>
  <c r="AZ83" i="5"/>
  <c r="Y85" i="5"/>
  <c r="X84" i="5"/>
  <c r="AX83" i="5"/>
  <c r="BH83" i="5"/>
  <c r="BL84" i="5"/>
  <c r="BK84" i="5"/>
  <c r="BJ84" i="5"/>
  <c r="BI84" i="5"/>
  <c r="BE82" i="5"/>
  <c r="BF82" i="5" s="1"/>
  <c r="BN82" i="5"/>
  <c r="Y81" i="1"/>
  <c r="X80" i="1"/>
  <c r="BL20" i="1"/>
  <c r="AX20" i="1"/>
  <c r="BH80" i="1"/>
  <c r="AX80" i="1"/>
  <c r="O82" i="1"/>
  <c r="P83" i="1"/>
  <c r="AW81" i="1"/>
  <c r="BL81" i="1" s="1"/>
  <c r="AV81" i="1"/>
  <c r="BK81" i="1" s="1"/>
  <c r="AT81" i="1"/>
  <c r="BI81" i="1" s="1"/>
  <c r="AU81" i="1"/>
  <c r="BJ81" i="1" s="1"/>
  <c r="AS81" i="1"/>
  <c r="AT86" i="5" l="1"/>
  <c r="AS86" i="5"/>
  <c r="AW86" i="5"/>
  <c r="AV86" i="5"/>
  <c r="AU86" i="5"/>
  <c r="AU19" i="5"/>
  <c r="AV19" i="5" s="1"/>
  <c r="BH19" i="5"/>
  <c r="BH84" i="5"/>
  <c r="AX84" i="5"/>
  <c r="BE83" i="5"/>
  <c r="BF83" i="5" s="1"/>
  <c r="BN83" i="5"/>
  <c r="BA84" i="5"/>
  <c r="BO84" i="5" s="1"/>
  <c r="BD84" i="5"/>
  <c r="BR84" i="5" s="1"/>
  <c r="BC84" i="5"/>
  <c r="BQ84" i="5" s="1"/>
  <c r="BB84" i="5"/>
  <c r="BP84" i="5" s="1"/>
  <c r="AZ84" i="5"/>
  <c r="O87" i="5"/>
  <c r="P88" i="5"/>
  <c r="X85" i="5"/>
  <c r="Y86" i="5"/>
  <c r="BJ85" i="5"/>
  <c r="BL85" i="5"/>
  <c r="BK85" i="5"/>
  <c r="BI85" i="5"/>
  <c r="X81" i="1"/>
  <c r="Y82" i="1"/>
  <c r="AY20" i="1"/>
  <c r="AX81" i="1"/>
  <c r="BH81" i="1"/>
  <c r="O83" i="1"/>
  <c r="P84" i="1"/>
  <c r="AS82" i="1"/>
  <c r="AT82" i="1"/>
  <c r="BI82" i="1" s="1"/>
  <c r="AW82" i="1"/>
  <c r="BL82" i="1" s="1"/>
  <c r="AV82" i="1"/>
  <c r="BK82" i="1" s="1"/>
  <c r="AU82" i="1"/>
  <c r="BJ82" i="1" s="1"/>
  <c r="AT87" i="5" l="1"/>
  <c r="AS87" i="5"/>
  <c r="AW87" i="5"/>
  <c r="AV87" i="5"/>
  <c r="AU87" i="5"/>
  <c r="AW19" i="5"/>
  <c r="BI19" i="5"/>
  <c r="BJ19" i="5"/>
  <c r="Y87" i="5"/>
  <c r="X86" i="5"/>
  <c r="BD85" i="5"/>
  <c r="BR85" i="5" s="1"/>
  <c r="BC85" i="5"/>
  <c r="BQ85" i="5" s="1"/>
  <c r="BA85" i="5"/>
  <c r="BO85" i="5" s="1"/>
  <c r="BB85" i="5"/>
  <c r="BP85" i="5" s="1"/>
  <c r="AZ85" i="5"/>
  <c r="BH85" i="5"/>
  <c r="AX85" i="5"/>
  <c r="BI86" i="5"/>
  <c r="BJ86" i="5"/>
  <c r="BL86" i="5"/>
  <c r="BK86" i="5"/>
  <c r="BE84" i="5"/>
  <c r="BF84" i="5" s="1"/>
  <c r="BN84" i="5"/>
  <c r="O88" i="5"/>
  <c r="P89" i="5"/>
  <c r="AS21" i="1"/>
  <c r="Y83" i="1"/>
  <c r="X82" i="1"/>
  <c r="BH82" i="1"/>
  <c r="AX82" i="1"/>
  <c r="O84" i="1"/>
  <c r="P85" i="1"/>
  <c r="AW83" i="1"/>
  <c r="BL83" i="1" s="1"/>
  <c r="AU83" i="1"/>
  <c r="BJ83" i="1" s="1"/>
  <c r="AT83" i="1"/>
  <c r="BI83" i="1" s="1"/>
  <c r="AV83" i="1"/>
  <c r="BK83" i="1" s="1"/>
  <c r="AS83" i="1"/>
  <c r="AT88" i="5" l="1"/>
  <c r="AS88" i="5"/>
  <c r="AW88" i="5"/>
  <c r="AV88" i="5"/>
  <c r="AU88" i="5"/>
  <c r="BK19" i="5"/>
  <c r="BL87" i="5"/>
  <c r="BK87" i="5"/>
  <c r="BJ87" i="5"/>
  <c r="BI87" i="5"/>
  <c r="BH86" i="5"/>
  <c r="AX86" i="5"/>
  <c r="BN85" i="5"/>
  <c r="BE85" i="5"/>
  <c r="BF85" i="5" s="1"/>
  <c r="BD86" i="5"/>
  <c r="BR86" i="5" s="1"/>
  <c r="BC86" i="5"/>
  <c r="BQ86" i="5" s="1"/>
  <c r="BB86" i="5"/>
  <c r="BP86" i="5" s="1"/>
  <c r="BA86" i="5"/>
  <c r="BO86" i="5" s="1"/>
  <c r="AZ86" i="5"/>
  <c r="P90" i="5"/>
  <c r="O89" i="5"/>
  <c r="X87" i="5"/>
  <c r="Y88" i="5"/>
  <c r="BH21" i="1"/>
  <c r="AT21" i="1"/>
  <c r="BI21" i="1" s="1"/>
  <c r="X83" i="1"/>
  <c r="Y84" i="1"/>
  <c r="AV84" i="1"/>
  <c r="BK84" i="1" s="1"/>
  <c r="AU84" i="1"/>
  <c r="BJ84" i="1" s="1"/>
  <c r="AS84" i="1"/>
  <c r="AT84" i="1"/>
  <c r="BI84" i="1" s="1"/>
  <c r="AW84" i="1"/>
  <c r="BL84" i="1" s="1"/>
  <c r="BH83" i="1"/>
  <c r="AX83" i="1"/>
  <c r="O85" i="1"/>
  <c r="P86" i="1"/>
  <c r="AU89" i="5" l="1"/>
  <c r="AT89" i="5"/>
  <c r="AS89" i="5"/>
  <c r="AW89" i="5"/>
  <c r="AV89" i="5"/>
  <c r="BL19" i="5"/>
  <c r="P91" i="5"/>
  <c r="O90" i="5"/>
  <c r="Y89" i="5"/>
  <c r="X88" i="5"/>
  <c r="BL88" i="5"/>
  <c r="BK88" i="5"/>
  <c r="BJ88" i="5"/>
  <c r="BI88" i="5"/>
  <c r="BE86" i="5"/>
  <c r="BF86" i="5" s="1"/>
  <c r="BN86" i="5"/>
  <c r="BD87" i="5"/>
  <c r="BR87" i="5" s="1"/>
  <c r="BC87" i="5"/>
  <c r="BQ87" i="5" s="1"/>
  <c r="BB87" i="5"/>
  <c r="BP87" i="5" s="1"/>
  <c r="BA87" i="5"/>
  <c r="BO87" i="5" s="1"/>
  <c r="AZ87" i="5"/>
  <c r="BH87" i="5"/>
  <c r="AX87" i="5"/>
  <c r="AU21" i="1"/>
  <c r="AV21" i="1" s="1"/>
  <c r="BK21" i="1" s="1"/>
  <c r="X84" i="1"/>
  <c r="Y85" i="1"/>
  <c r="BH84" i="1"/>
  <c r="AX84" i="1"/>
  <c r="O86" i="1"/>
  <c r="P87" i="1"/>
  <c r="AT85" i="1"/>
  <c r="BI85" i="1" s="1"/>
  <c r="AU85" i="1"/>
  <c r="BJ85" i="1" s="1"/>
  <c r="AS85" i="1"/>
  <c r="AV85" i="1"/>
  <c r="BK85" i="1" s="1"/>
  <c r="AW85" i="1"/>
  <c r="BL85" i="1" s="1"/>
  <c r="AU90" i="5" l="1"/>
  <c r="AT90" i="5"/>
  <c r="AS90" i="5"/>
  <c r="AW90" i="5"/>
  <c r="AV90" i="5"/>
  <c r="AX19" i="5"/>
  <c r="AY19" i="5" s="1"/>
  <c r="AX88" i="5"/>
  <c r="BH88" i="5"/>
  <c r="BA88" i="5"/>
  <c r="BO88" i="5" s="1"/>
  <c r="BB88" i="5"/>
  <c r="BP88" i="5" s="1"/>
  <c r="AZ88" i="5"/>
  <c r="BD88" i="5"/>
  <c r="BR88" i="5" s="1"/>
  <c r="BC88" i="5"/>
  <c r="BQ88" i="5" s="1"/>
  <c r="Y90" i="5"/>
  <c r="X89" i="5"/>
  <c r="BJ89" i="5"/>
  <c r="BL89" i="5"/>
  <c r="BK89" i="5"/>
  <c r="BI89" i="5"/>
  <c r="BE87" i="5"/>
  <c r="BF87" i="5" s="1"/>
  <c r="BN87" i="5"/>
  <c r="O91" i="5"/>
  <c r="P92" i="5"/>
  <c r="AW21" i="1"/>
  <c r="BL21" i="1" s="1"/>
  <c r="BJ21" i="1"/>
  <c r="Y86" i="1"/>
  <c r="X85" i="1"/>
  <c r="AX85" i="1"/>
  <c r="BH85" i="1"/>
  <c r="AS86" i="1"/>
  <c r="AT86" i="1"/>
  <c r="BI86" i="1" s="1"/>
  <c r="AW86" i="1"/>
  <c r="BL86" i="1" s="1"/>
  <c r="AV86" i="1"/>
  <c r="BK86" i="1" s="1"/>
  <c r="AU86" i="1"/>
  <c r="BJ86" i="1" s="1"/>
  <c r="P88" i="1"/>
  <c r="O87" i="1"/>
  <c r="AU91" i="5" l="1"/>
  <c r="AT91" i="5"/>
  <c r="AS91" i="5"/>
  <c r="AW91" i="5"/>
  <c r="AV91" i="5"/>
  <c r="AS20" i="5"/>
  <c r="AT20" i="5" s="1"/>
  <c r="BH89" i="5"/>
  <c r="AX89" i="5"/>
  <c r="BD89" i="5"/>
  <c r="BR89" i="5" s="1"/>
  <c r="BC89" i="5"/>
  <c r="BQ89" i="5" s="1"/>
  <c r="BB89" i="5"/>
  <c r="BP89" i="5" s="1"/>
  <c r="BA89" i="5"/>
  <c r="BO89" i="5" s="1"/>
  <c r="AZ89" i="5"/>
  <c r="BI90" i="5"/>
  <c r="BJ90" i="5"/>
  <c r="BL90" i="5"/>
  <c r="BK90" i="5"/>
  <c r="BE88" i="5"/>
  <c r="BF88" i="5" s="1"/>
  <c r="BN88" i="5"/>
  <c r="O92" i="5"/>
  <c r="P93" i="5"/>
  <c r="X90" i="5"/>
  <c r="Y91" i="5"/>
  <c r="AX21" i="1"/>
  <c r="AY21" i="1" s="1"/>
  <c r="Y87" i="1"/>
  <c r="X86" i="1"/>
  <c r="O88" i="1"/>
  <c r="P89" i="1"/>
  <c r="AX86" i="1"/>
  <c r="BH86" i="1"/>
  <c r="AS87" i="1"/>
  <c r="AW87" i="1"/>
  <c r="BL87" i="1" s="1"/>
  <c r="AU87" i="1"/>
  <c r="BJ87" i="1" s="1"/>
  <c r="AV87" i="1"/>
  <c r="BK87" i="1" s="1"/>
  <c r="AT87" i="1"/>
  <c r="BI87" i="1" s="1"/>
  <c r="AV92" i="5" l="1"/>
  <c r="AU92" i="5"/>
  <c r="AT92" i="5"/>
  <c r="AS92" i="5"/>
  <c r="AW92" i="5"/>
  <c r="AU20" i="5"/>
  <c r="AV20" i="5" s="1"/>
  <c r="BI20" i="5"/>
  <c r="BH20" i="5"/>
  <c r="BE89" i="5"/>
  <c r="BF89" i="5" s="1"/>
  <c r="BN89" i="5"/>
  <c r="X91" i="5"/>
  <c r="Y92" i="5"/>
  <c r="BL91" i="5"/>
  <c r="BK91" i="5"/>
  <c r="BJ91" i="5"/>
  <c r="BI91" i="5"/>
  <c r="BD90" i="5"/>
  <c r="BR90" i="5" s="1"/>
  <c r="BC90" i="5"/>
  <c r="BQ90" i="5" s="1"/>
  <c r="BA90" i="5"/>
  <c r="BO90" i="5" s="1"/>
  <c r="BB90" i="5"/>
  <c r="BP90" i="5" s="1"/>
  <c r="AZ90" i="5"/>
  <c r="BH90" i="5"/>
  <c r="AX90" i="5"/>
  <c r="P94" i="5"/>
  <c r="O93" i="5"/>
  <c r="AS22" i="1"/>
  <c r="AT22" i="1" s="1"/>
  <c r="BI22" i="1" s="1"/>
  <c r="X87" i="1"/>
  <c r="Y88" i="1"/>
  <c r="P90" i="1"/>
  <c r="O89" i="1"/>
  <c r="AX87" i="1"/>
  <c r="BH87" i="1"/>
  <c r="AU88" i="1"/>
  <c r="BJ88" i="1" s="1"/>
  <c r="AT88" i="1"/>
  <c r="BI88" i="1" s="1"/>
  <c r="AS88" i="1"/>
  <c r="AW88" i="1"/>
  <c r="BL88" i="1" s="1"/>
  <c r="AV88" i="1"/>
  <c r="BK88" i="1" s="1"/>
  <c r="AV93" i="5" l="1"/>
  <c r="AU93" i="5"/>
  <c r="AT93" i="5"/>
  <c r="AS93" i="5"/>
  <c r="AW93" i="5"/>
  <c r="AW20" i="5"/>
  <c r="BJ20" i="5"/>
  <c r="P95" i="5"/>
  <c r="O94" i="5"/>
  <c r="BH91" i="5"/>
  <c r="AX91" i="5"/>
  <c r="BI92" i="5"/>
  <c r="BL92" i="5"/>
  <c r="BK92" i="5"/>
  <c r="BJ92" i="5"/>
  <c r="BN90" i="5"/>
  <c r="BE90" i="5"/>
  <c r="BF90" i="5" s="1"/>
  <c r="X92" i="5"/>
  <c r="Y93" i="5"/>
  <c r="AZ91" i="5"/>
  <c r="BD91" i="5"/>
  <c r="BR91" i="5" s="1"/>
  <c r="BC91" i="5"/>
  <c r="BQ91" i="5" s="1"/>
  <c r="BB91" i="5"/>
  <c r="BP91" i="5" s="1"/>
  <c r="BA91" i="5"/>
  <c r="BO91" i="5" s="1"/>
  <c r="AU22" i="1"/>
  <c r="BJ22" i="1" s="1"/>
  <c r="BH22" i="1"/>
  <c r="Y89" i="1"/>
  <c r="X88" i="1"/>
  <c r="AX88" i="1"/>
  <c r="BH88" i="1"/>
  <c r="AS89" i="1"/>
  <c r="AV89" i="1"/>
  <c r="BK89" i="1" s="1"/>
  <c r="AW89" i="1"/>
  <c r="BL89" i="1" s="1"/>
  <c r="AT89" i="1"/>
  <c r="BI89" i="1" s="1"/>
  <c r="AU89" i="1"/>
  <c r="BJ89" i="1" s="1"/>
  <c r="P91" i="1"/>
  <c r="O90" i="1"/>
  <c r="AV94" i="5" l="1"/>
  <c r="AU94" i="5"/>
  <c r="AT94" i="5"/>
  <c r="AS94" i="5"/>
  <c r="AW94" i="5"/>
  <c r="BK20" i="5"/>
  <c r="Y94" i="5"/>
  <c r="X93" i="5"/>
  <c r="BN91" i="5"/>
  <c r="BE91" i="5"/>
  <c r="BF91" i="5" s="1"/>
  <c r="BC92" i="5"/>
  <c r="BQ92" i="5" s="1"/>
  <c r="BD92" i="5"/>
  <c r="BR92" i="5" s="1"/>
  <c r="BB92" i="5"/>
  <c r="BP92" i="5" s="1"/>
  <c r="BA92" i="5"/>
  <c r="BO92" i="5" s="1"/>
  <c r="AZ92" i="5"/>
  <c r="BH92" i="5"/>
  <c r="AX92" i="5"/>
  <c r="BL93" i="5"/>
  <c r="BK93" i="5"/>
  <c r="BJ93" i="5"/>
  <c r="BI93" i="5"/>
  <c r="P96" i="5"/>
  <c r="O95" i="5"/>
  <c r="AV22" i="1"/>
  <c r="Y90" i="1"/>
  <c r="X89" i="1"/>
  <c r="AS90" i="1"/>
  <c r="AT90" i="1"/>
  <c r="BI90" i="1" s="1"/>
  <c r="AW90" i="1"/>
  <c r="BL90" i="1" s="1"/>
  <c r="AU90" i="1"/>
  <c r="BJ90" i="1" s="1"/>
  <c r="AV90" i="1"/>
  <c r="BK90" i="1" s="1"/>
  <c r="O91" i="1"/>
  <c r="P92" i="1"/>
  <c r="AX89" i="1"/>
  <c r="BH89" i="1"/>
  <c r="AW95" i="5" l="1"/>
  <c r="AV95" i="5"/>
  <c r="AU95" i="5"/>
  <c r="AT95" i="5"/>
  <c r="AS95" i="5"/>
  <c r="BL20" i="5"/>
  <c r="P97" i="5"/>
  <c r="O96" i="5"/>
  <c r="BE92" i="5"/>
  <c r="BF92" i="5" s="1"/>
  <c r="BN92" i="5"/>
  <c r="BL94" i="5"/>
  <c r="BK94" i="5"/>
  <c r="BJ94" i="5"/>
  <c r="BI94" i="5"/>
  <c r="AX93" i="5"/>
  <c r="BH93" i="5"/>
  <c r="BD93" i="5"/>
  <c r="BR93" i="5" s="1"/>
  <c r="BC93" i="5"/>
  <c r="BQ93" i="5" s="1"/>
  <c r="BB93" i="5"/>
  <c r="BP93" i="5" s="1"/>
  <c r="BA93" i="5"/>
  <c r="BO93" i="5" s="1"/>
  <c r="AZ93" i="5"/>
  <c r="Y95" i="5"/>
  <c r="X94" i="5"/>
  <c r="BK22" i="1"/>
  <c r="AW22" i="1"/>
  <c r="BL22" i="1" s="1"/>
  <c r="Y91" i="1"/>
  <c r="X90" i="1"/>
  <c r="AS91" i="1"/>
  <c r="AW91" i="1"/>
  <c r="BL91" i="1" s="1"/>
  <c r="AV91" i="1"/>
  <c r="BK91" i="1" s="1"/>
  <c r="AU91" i="1"/>
  <c r="BJ91" i="1" s="1"/>
  <c r="AT91" i="1"/>
  <c r="BI91" i="1" s="1"/>
  <c r="P93" i="1"/>
  <c r="O92" i="1"/>
  <c r="AX90" i="1"/>
  <c r="BH90" i="1"/>
  <c r="AW96" i="5" l="1"/>
  <c r="AV96" i="5"/>
  <c r="AU96" i="5"/>
  <c r="AT96" i="5"/>
  <c r="AS96" i="5"/>
  <c r="AX20" i="5"/>
  <c r="AX94" i="5"/>
  <c r="BH94" i="5"/>
  <c r="AZ94" i="5"/>
  <c r="BC94" i="5"/>
  <c r="BQ94" i="5" s="1"/>
  <c r="BB94" i="5"/>
  <c r="BP94" i="5" s="1"/>
  <c r="BA94" i="5"/>
  <c r="BO94" i="5" s="1"/>
  <c r="BD94" i="5"/>
  <c r="BR94" i="5" s="1"/>
  <c r="BN93" i="5"/>
  <c r="BE93" i="5"/>
  <c r="BF93" i="5" s="1"/>
  <c r="BK95" i="5"/>
  <c r="BJ95" i="5"/>
  <c r="BI95" i="5"/>
  <c r="BL95" i="5"/>
  <c r="Y96" i="5"/>
  <c r="X95" i="5"/>
  <c r="P98" i="5"/>
  <c r="O97" i="5"/>
  <c r="AX22" i="1"/>
  <c r="Y92" i="1"/>
  <c r="X91" i="1"/>
  <c r="AS92" i="1"/>
  <c r="AW92" i="1"/>
  <c r="BL92" i="1" s="1"/>
  <c r="AT92" i="1"/>
  <c r="BI92" i="1" s="1"/>
  <c r="AV92" i="1"/>
  <c r="BK92" i="1" s="1"/>
  <c r="AU92" i="1"/>
  <c r="BJ92" i="1" s="1"/>
  <c r="P94" i="1"/>
  <c r="O93" i="1"/>
  <c r="AX91" i="1"/>
  <c r="BH91" i="1"/>
  <c r="AW97" i="5" l="1"/>
  <c r="AV97" i="5"/>
  <c r="AU97" i="5"/>
  <c r="AT97" i="5"/>
  <c r="AS97" i="5"/>
  <c r="AY20" i="5"/>
  <c r="X96" i="5"/>
  <c r="Y97" i="5"/>
  <c r="BI96" i="5"/>
  <c r="BL96" i="5"/>
  <c r="BK96" i="5"/>
  <c r="BJ96" i="5"/>
  <c r="O98" i="5"/>
  <c r="P99" i="5"/>
  <c r="AX95" i="5"/>
  <c r="BH95" i="5"/>
  <c r="BN94" i="5"/>
  <c r="BE94" i="5"/>
  <c r="BF94" i="5" s="1"/>
  <c r="AZ95" i="5"/>
  <c r="BD95" i="5"/>
  <c r="BR95" i="5" s="1"/>
  <c r="BC95" i="5"/>
  <c r="BQ95" i="5" s="1"/>
  <c r="BB95" i="5"/>
  <c r="BP95" i="5" s="1"/>
  <c r="BA95" i="5"/>
  <c r="BO95" i="5" s="1"/>
  <c r="AY22" i="1"/>
  <c r="X92" i="1"/>
  <c r="Y93" i="1"/>
  <c r="AU93" i="1"/>
  <c r="BJ93" i="1" s="1"/>
  <c r="AS93" i="1"/>
  <c r="AV93" i="1"/>
  <c r="BK93" i="1" s="1"/>
  <c r="AW93" i="1"/>
  <c r="BL93" i="1" s="1"/>
  <c r="AT93" i="1"/>
  <c r="BI93" i="1" s="1"/>
  <c r="P95" i="1"/>
  <c r="O94" i="1"/>
  <c r="AX92" i="1"/>
  <c r="BH92" i="1"/>
  <c r="AW98" i="5" l="1"/>
  <c r="AV98" i="5"/>
  <c r="AU98" i="5"/>
  <c r="AT98" i="5"/>
  <c r="AS98" i="5"/>
  <c r="AS21" i="5"/>
  <c r="AT21" i="5" s="1"/>
  <c r="O99" i="5"/>
  <c r="P100" i="5"/>
  <c r="BN95" i="5"/>
  <c r="BE95" i="5"/>
  <c r="BF95" i="5" s="1"/>
  <c r="BL97" i="5"/>
  <c r="BK97" i="5"/>
  <c r="BJ97" i="5"/>
  <c r="BI97" i="5"/>
  <c r="Y98" i="5"/>
  <c r="X97" i="5"/>
  <c r="AX96" i="5"/>
  <c r="BH96" i="5"/>
  <c r="BC96" i="5"/>
  <c r="BQ96" i="5" s="1"/>
  <c r="BB96" i="5"/>
  <c r="BP96" i="5" s="1"/>
  <c r="BA96" i="5"/>
  <c r="BO96" i="5" s="1"/>
  <c r="AZ96" i="5"/>
  <c r="BD96" i="5"/>
  <c r="BR96" i="5" s="1"/>
  <c r="AS23" i="1"/>
  <c r="Y94" i="1"/>
  <c r="X93" i="1"/>
  <c r="AV94" i="1"/>
  <c r="BK94" i="1" s="1"/>
  <c r="AS94" i="1"/>
  <c r="AT94" i="1"/>
  <c r="BI94" i="1" s="1"/>
  <c r="AW94" i="1"/>
  <c r="BL94" i="1" s="1"/>
  <c r="AU94" i="1"/>
  <c r="BJ94" i="1" s="1"/>
  <c r="O95" i="1"/>
  <c r="P96" i="1"/>
  <c r="AX93" i="1"/>
  <c r="BH93" i="1"/>
  <c r="AW99" i="5" l="1"/>
  <c r="AV99" i="5"/>
  <c r="AU99" i="5"/>
  <c r="AT99" i="5"/>
  <c r="AS99" i="5"/>
  <c r="AU21" i="5"/>
  <c r="AV21" i="5" s="1"/>
  <c r="BH21" i="5"/>
  <c r="BI21" i="5"/>
  <c r="X98" i="5"/>
  <c r="Y99" i="5"/>
  <c r="BN96" i="5"/>
  <c r="BE96" i="5"/>
  <c r="BF96" i="5" s="1"/>
  <c r="BC97" i="5"/>
  <c r="BQ97" i="5" s="1"/>
  <c r="BD97" i="5"/>
  <c r="BR97" i="5" s="1"/>
  <c r="BB97" i="5"/>
  <c r="BP97" i="5" s="1"/>
  <c r="BA97" i="5"/>
  <c r="BO97" i="5" s="1"/>
  <c r="AZ97" i="5"/>
  <c r="BH97" i="5"/>
  <c r="AX97" i="5"/>
  <c r="O100" i="5"/>
  <c r="P101" i="5"/>
  <c r="BK98" i="5"/>
  <c r="BL98" i="5"/>
  <c r="BJ98" i="5"/>
  <c r="BI98" i="5"/>
  <c r="BH23" i="1"/>
  <c r="AT23" i="1"/>
  <c r="Y95" i="1"/>
  <c r="X94" i="1"/>
  <c r="O96" i="1"/>
  <c r="P97" i="1"/>
  <c r="AS95" i="1"/>
  <c r="AU95" i="1"/>
  <c r="BJ95" i="1" s="1"/>
  <c r="AT95" i="1"/>
  <c r="BI95" i="1" s="1"/>
  <c r="AW95" i="1"/>
  <c r="BL95" i="1" s="1"/>
  <c r="AV95" i="1"/>
  <c r="BK95" i="1" s="1"/>
  <c r="AX94" i="1"/>
  <c r="BH94" i="1"/>
  <c r="AW100" i="5" l="1"/>
  <c r="AV100" i="5"/>
  <c r="AU100" i="5"/>
  <c r="AT100" i="5"/>
  <c r="AS100" i="5"/>
  <c r="AW21" i="5"/>
  <c r="BJ21" i="5"/>
  <c r="BJ99" i="5"/>
  <c r="BL99" i="5"/>
  <c r="BK99" i="5"/>
  <c r="BI99" i="5"/>
  <c r="BN97" i="5"/>
  <c r="BE97" i="5"/>
  <c r="BF97" i="5" s="1"/>
  <c r="BH98" i="5"/>
  <c r="AX98" i="5"/>
  <c r="P102" i="5"/>
  <c r="O101" i="5"/>
  <c r="Y100" i="5"/>
  <c r="X99" i="5"/>
  <c r="BD98" i="5"/>
  <c r="BR98" i="5" s="1"/>
  <c r="BC98" i="5"/>
  <c r="BQ98" i="5" s="1"/>
  <c r="BB98" i="5"/>
  <c r="BP98" i="5" s="1"/>
  <c r="BA98" i="5"/>
  <c r="BO98" i="5" s="1"/>
  <c r="AZ98" i="5"/>
  <c r="BI23" i="1"/>
  <c r="AU23" i="1"/>
  <c r="BJ23" i="1" s="1"/>
  <c r="X95" i="1"/>
  <c r="Y96" i="1"/>
  <c r="AX95" i="1"/>
  <c r="BH95" i="1"/>
  <c r="O97" i="1"/>
  <c r="P98" i="1"/>
  <c r="AV96" i="1"/>
  <c r="BK96" i="1" s="1"/>
  <c r="AU96" i="1"/>
  <c r="BJ96" i="1" s="1"/>
  <c r="AS96" i="1"/>
  <c r="AW96" i="1"/>
  <c r="BL96" i="1" s="1"/>
  <c r="AT96" i="1"/>
  <c r="BI96" i="1" s="1"/>
  <c r="AW101" i="5" l="1"/>
  <c r="AV101" i="5"/>
  <c r="AU101" i="5"/>
  <c r="AT101" i="5"/>
  <c r="AS101" i="5"/>
  <c r="BK21" i="5"/>
  <c r="BA99" i="5"/>
  <c r="BO99" i="5" s="1"/>
  <c r="AZ99" i="5"/>
  <c r="BD99" i="5"/>
  <c r="BR99" i="5" s="1"/>
  <c r="BC99" i="5"/>
  <c r="BQ99" i="5" s="1"/>
  <c r="BB99" i="5"/>
  <c r="BP99" i="5" s="1"/>
  <c r="BJ100" i="5"/>
  <c r="BI100" i="5"/>
  <c r="BL100" i="5"/>
  <c r="BK100" i="5"/>
  <c r="BH99" i="5"/>
  <c r="AX99" i="5"/>
  <c r="BN98" i="5"/>
  <c r="BE98" i="5"/>
  <c r="BF98" i="5" s="1"/>
  <c r="Y101" i="5"/>
  <c r="X100" i="5"/>
  <c r="O102" i="5"/>
  <c r="P103" i="5"/>
  <c r="AV23" i="1"/>
  <c r="BK23" i="1" s="1"/>
  <c r="Y97" i="1"/>
  <c r="X96" i="1"/>
  <c r="AX96" i="1"/>
  <c r="BH96" i="1"/>
  <c r="O98" i="1"/>
  <c r="P99" i="1"/>
  <c r="AT97" i="1"/>
  <c r="BI97" i="1" s="1"/>
  <c r="AS97" i="1"/>
  <c r="AV97" i="1"/>
  <c r="BK97" i="1" s="1"/>
  <c r="AU97" i="1"/>
  <c r="BJ97" i="1" s="1"/>
  <c r="AW97" i="1"/>
  <c r="BL97" i="1" s="1"/>
  <c r="AW102" i="5" l="1"/>
  <c r="AV102" i="5"/>
  <c r="AU102" i="5"/>
  <c r="AT102" i="5"/>
  <c r="AS102" i="5"/>
  <c r="BL21" i="5"/>
  <c r="X101" i="5"/>
  <c r="Y102" i="5"/>
  <c r="BL101" i="5"/>
  <c r="BK101" i="5"/>
  <c r="BJ101" i="5"/>
  <c r="BI101" i="5"/>
  <c r="BH100" i="5"/>
  <c r="AX100" i="5"/>
  <c r="O103" i="5"/>
  <c r="P104" i="5"/>
  <c r="BE99" i="5"/>
  <c r="BF99" i="5" s="1"/>
  <c r="BN99" i="5"/>
  <c r="BD100" i="5"/>
  <c r="BR100" i="5" s="1"/>
  <c r="BC100" i="5"/>
  <c r="BQ100" i="5" s="1"/>
  <c r="BB100" i="5"/>
  <c r="BP100" i="5" s="1"/>
  <c r="BA100" i="5"/>
  <c r="BO100" i="5" s="1"/>
  <c r="AZ100" i="5"/>
  <c r="AW23" i="1"/>
  <c r="BL23" i="1" s="1"/>
  <c r="Y98" i="1"/>
  <c r="X97" i="1"/>
  <c r="AX97" i="1"/>
  <c r="BH97" i="1"/>
  <c r="P100" i="1"/>
  <c r="O99" i="1"/>
  <c r="AT98" i="1"/>
  <c r="BI98" i="1" s="1"/>
  <c r="AW98" i="1"/>
  <c r="BL98" i="1" s="1"/>
  <c r="AU98" i="1"/>
  <c r="BJ98" i="1" s="1"/>
  <c r="AV98" i="1"/>
  <c r="BK98" i="1" s="1"/>
  <c r="AS98" i="1"/>
  <c r="AT103" i="5" l="1"/>
  <c r="AW103" i="5"/>
  <c r="AV103" i="5"/>
  <c r="AU103" i="5"/>
  <c r="AS103" i="5"/>
  <c r="AX21" i="5"/>
  <c r="AY21" i="5" s="1"/>
  <c r="BL102" i="5"/>
  <c r="BK102" i="5"/>
  <c r="BJ102" i="5"/>
  <c r="BI102" i="5"/>
  <c r="BE100" i="5"/>
  <c r="BF100" i="5" s="1"/>
  <c r="BN100" i="5"/>
  <c r="Y103" i="5"/>
  <c r="X102" i="5"/>
  <c r="P105" i="5"/>
  <c r="O104" i="5"/>
  <c r="AX101" i="5"/>
  <c r="BH101" i="5"/>
  <c r="BD101" i="5"/>
  <c r="BR101" i="5" s="1"/>
  <c r="BC101" i="5"/>
  <c r="BQ101" i="5" s="1"/>
  <c r="BB101" i="5"/>
  <c r="BP101" i="5" s="1"/>
  <c r="BA101" i="5"/>
  <c r="BO101" i="5" s="1"/>
  <c r="AZ101" i="5"/>
  <c r="AX23" i="1"/>
  <c r="AY23" i="1" s="1"/>
  <c r="Y99" i="1"/>
  <c r="X98" i="1"/>
  <c r="AX98" i="1"/>
  <c r="BH98" i="1"/>
  <c r="AU99" i="1"/>
  <c r="BJ99" i="1" s="1"/>
  <c r="AT99" i="1"/>
  <c r="BI99" i="1" s="1"/>
  <c r="AS99" i="1"/>
  <c r="AW99" i="1"/>
  <c r="BL99" i="1" s="1"/>
  <c r="AV99" i="1"/>
  <c r="BK99" i="1" s="1"/>
  <c r="O100" i="1"/>
  <c r="P101" i="1"/>
  <c r="AW104" i="5" l="1"/>
  <c r="AV104" i="5"/>
  <c r="AU104" i="5"/>
  <c r="AT104" i="5"/>
  <c r="AS104" i="5"/>
  <c r="AS22" i="5"/>
  <c r="AT22" i="5" s="1"/>
  <c r="BN101" i="5"/>
  <c r="BE101" i="5"/>
  <c r="BF101" i="5" s="1"/>
  <c r="P106" i="5"/>
  <c r="O105" i="5"/>
  <c r="BL103" i="5"/>
  <c r="BK103" i="5"/>
  <c r="BJ103" i="5"/>
  <c r="BI103" i="5"/>
  <c r="BH102" i="5"/>
  <c r="AX102" i="5"/>
  <c r="BB102" i="5"/>
  <c r="BP102" i="5" s="1"/>
  <c r="BA102" i="5"/>
  <c r="BO102" i="5" s="1"/>
  <c r="AZ102" i="5"/>
  <c r="BD102" i="5"/>
  <c r="BR102" i="5" s="1"/>
  <c r="BC102" i="5"/>
  <c r="BQ102" i="5" s="1"/>
  <c r="Y104" i="5"/>
  <c r="X103" i="5"/>
  <c r="AS24" i="1"/>
  <c r="Y100" i="1"/>
  <c r="X99" i="1"/>
  <c r="AX99" i="1"/>
  <c r="BH99" i="1"/>
  <c r="P102" i="1"/>
  <c r="O101" i="1"/>
  <c r="AV100" i="1"/>
  <c r="BK100" i="1" s="1"/>
  <c r="AU100" i="1"/>
  <c r="BJ100" i="1" s="1"/>
  <c r="AW100" i="1"/>
  <c r="BL100" i="1" s="1"/>
  <c r="AT100" i="1"/>
  <c r="BI100" i="1" s="1"/>
  <c r="AS100" i="1"/>
  <c r="AW105" i="5" l="1"/>
  <c r="AV105" i="5"/>
  <c r="AU105" i="5"/>
  <c r="AT105" i="5"/>
  <c r="AS105" i="5"/>
  <c r="AU22" i="5"/>
  <c r="AV22" i="5" s="1"/>
  <c r="BH22" i="5"/>
  <c r="BI22" i="5"/>
  <c r="BA103" i="5"/>
  <c r="BO103" i="5" s="1"/>
  <c r="AZ103" i="5"/>
  <c r="BB103" i="5"/>
  <c r="BP103" i="5" s="1"/>
  <c r="BD103" i="5"/>
  <c r="BR103" i="5" s="1"/>
  <c r="BC103" i="5"/>
  <c r="BQ103" i="5" s="1"/>
  <c r="Y105" i="5"/>
  <c r="X104" i="5"/>
  <c r="BN102" i="5"/>
  <c r="BE102" i="5"/>
  <c r="BF102" i="5" s="1"/>
  <c r="AX103" i="5"/>
  <c r="BH103" i="5"/>
  <c r="BJ104" i="5"/>
  <c r="BI104" i="5"/>
  <c r="BL104" i="5"/>
  <c r="BK104" i="5"/>
  <c r="P107" i="5"/>
  <c r="O106" i="5"/>
  <c r="BH24" i="1"/>
  <c r="AT24" i="1"/>
  <c r="X100" i="1"/>
  <c r="Y101" i="1"/>
  <c r="AS101" i="1"/>
  <c r="AV101" i="1"/>
  <c r="BK101" i="1" s="1"/>
  <c r="AW101" i="1"/>
  <c r="BL101" i="1" s="1"/>
  <c r="AT101" i="1"/>
  <c r="BI101" i="1" s="1"/>
  <c r="AU101" i="1"/>
  <c r="BJ101" i="1" s="1"/>
  <c r="O102" i="1"/>
  <c r="P103" i="1"/>
  <c r="BH100" i="1"/>
  <c r="AX100" i="1"/>
  <c r="AU106" i="5" l="1"/>
  <c r="AW106" i="5"/>
  <c r="AV106" i="5"/>
  <c r="AT106" i="5"/>
  <c r="AS106" i="5"/>
  <c r="AW22" i="5"/>
  <c r="BJ22" i="5"/>
  <c r="AX104" i="5"/>
  <c r="BH104" i="5"/>
  <c r="P108" i="5"/>
  <c r="O107" i="5"/>
  <c r="Y106" i="5"/>
  <c r="X105" i="5"/>
  <c r="BL105" i="5"/>
  <c r="BK105" i="5"/>
  <c r="BJ105" i="5"/>
  <c r="BI105" i="5"/>
  <c r="BB104" i="5"/>
  <c r="BP104" i="5" s="1"/>
  <c r="BA104" i="5"/>
  <c r="BO104" i="5" s="1"/>
  <c r="AZ104" i="5"/>
  <c r="BD104" i="5"/>
  <c r="BR104" i="5" s="1"/>
  <c r="BC104" i="5"/>
  <c r="BQ104" i="5" s="1"/>
  <c r="BE103" i="5"/>
  <c r="BF103" i="5" s="1"/>
  <c r="BN103" i="5"/>
  <c r="BI24" i="1"/>
  <c r="AU24" i="1"/>
  <c r="BJ24" i="1" s="1"/>
  <c r="X101" i="1"/>
  <c r="Y102" i="1"/>
  <c r="AV102" i="1"/>
  <c r="BK102" i="1" s="1"/>
  <c r="AS102" i="1"/>
  <c r="AW102" i="1"/>
  <c r="BL102" i="1" s="1"/>
  <c r="AT102" i="1"/>
  <c r="BI102" i="1" s="1"/>
  <c r="AU102" i="1"/>
  <c r="BJ102" i="1" s="1"/>
  <c r="AX101" i="1"/>
  <c r="BH101" i="1"/>
  <c r="P104" i="1"/>
  <c r="O103" i="1"/>
  <c r="AS107" i="5" l="1"/>
  <c r="AW107" i="5"/>
  <c r="AV107" i="5"/>
  <c r="AU107" i="5"/>
  <c r="AT107" i="5"/>
  <c r="BK22" i="5"/>
  <c r="AX105" i="5"/>
  <c r="BH105" i="5"/>
  <c r="Y107" i="5"/>
  <c r="X106" i="5"/>
  <c r="BE104" i="5"/>
  <c r="BF104" i="5" s="1"/>
  <c r="BN104" i="5"/>
  <c r="BK106" i="5"/>
  <c r="BJ106" i="5"/>
  <c r="BI106" i="5"/>
  <c r="BL106" i="5"/>
  <c r="P109" i="5"/>
  <c r="O108" i="5"/>
  <c r="BD105" i="5"/>
  <c r="BR105" i="5" s="1"/>
  <c r="BC105" i="5"/>
  <c r="BQ105" i="5" s="1"/>
  <c r="BB105" i="5"/>
  <c r="BP105" i="5" s="1"/>
  <c r="BA105" i="5"/>
  <c r="BO105" i="5" s="1"/>
  <c r="AZ105" i="5"/>
  <c r="AV24" i="1"/>
  <c r="BK24" i="1" s="1"/>
  <c r="Y103" i="1"/>
  <c r="X102" i="1"/>
  <c r="AW103" i="1"/>
  <c r="BL103" i="1" s="1"/>
  <c r="AU103" i="1"/>
  <c r="BJ103" i="1" s="1"/>
  <c r="AT103" i="1"/>
  <c r="BI103" i="1" s="1"/>
  <c r="AV103" i="1"/>
  <c r="BK103" i="1" s="1"/>
  <c r="AS103" i="1"/>
  <c r="AX102" i="1"/>
  <c r="BH102" i="1"/>
  <c r="P105" i="1"/>
  <c r="O104" i="1"/>
  <c r="AS108" i="5" l="1"/>
  <c r="AW108" i="5"/>
  <c r="AV108" i="5"/>
  <c r="AT108" i="5"/>
  <c r="AU108" i="5"/>
  <c r="BL22" i="5"/>
  <c r="BN105" i="5"/>
  <c r="BE105" i="5"/>
  <c r="BF105" i="5" s="1"/>
  <c r="P110" i="5"/>
  <c r="O109" i="5"/>
  <c r="BL107" i="5"/>
  <c r="BK107" i="5"/>
  <c r="BJ107" i="5"/>
  <c r="BI107" i="5"/>
  <c r="BD106" i="5"/>
  <c r="BR106" i="5" s="1"/>
  <c r="BC106" i="5"/>
  <c r="BQ106" i="5" s="1"/>
  <c r="BB106" i="5"/>
  <c r="BP106" i="5" s="1"/>
  <c r="BA106" i="5"/>
  <c r="BO106" i="5" s="1"/>
  <c r="AZ106" i="5"/>
  <c r="Y108" i="5"/>
  <c r="X107" i="5"/>
  <c r="BH106" i="5"/>
  <c r="AX106" i="5"/>
  <c r="AW24" i="1"/>
  <c r="BL24" i="1" s="1"/>
  <c r="Y104" i="1"/>
  <c r="X103" i="1"/>
  <c r="AT104" i="1"/>
  <c r="BI104" i="1" s="1"/>
  <c r="AV104" i="1"/>
  <c r="BK104" i="1" s="1"/>
  <c r="AU104" i="1"/>
  <c r="BJ104" i="1" s="1"/>
  <c r="AS104" i="1"/>
  <c r="AW104" i="1"/>
  <c r="BL104" i="1" s="1"/>
  <c r="AX103" i="1"/>
  <c r="BH103" i="1"/>
  <c r="O105" i="1"/>
  <c r="P106" i="1"/>
  <c r="AV109" i="5" l="1"/>
  <c r="AS109" i="5"/>
  <c r="AW109" i="5"/>
  <c r="AU109" i="5"/>
  <c r="AT109" i="5"/>
  <c r="AX22" i="5"/>
  <c r="X108" i="5"/>
  <c r="Y109" i="5"/>
  <c r="BJ108" i="5"/>
  <c r="BI108" i="5"/>
  <c r="BL108" i="5"/>
  <c r="BK108" i="5"/>
  <c r="BE106" i="5"/>
  <c r="BF106" i="5" s="1"/>
  <c r="BN106" i="5"/>
  <c r="P111" i="5"/>
  <c r="O110" i="5"/>
  <c r="BA107" i="5"/>
  <c r="BO107" i="5" s="1"/>
  <c r="AZ107" i="5"/>
  <c r="BD107" i="5"/>
  <c r="BR107" i="5" s="1"/>
  <c r="BC107" i="5"/>
  <c r="BQ107" i="5" s="1"/>
  <c r="BB107" i="5"/>
  <c r="BP107" i="5" s="1"/>
  <c r="AX107" i="5"/>
  <c r="BH107" i="5"/>
  <c r="AX24" i="1"/>
  <c r="AY24" i="1" s="1"/>
  <c r="AS25" i="1"/>
  <c r="AT25" i="1" s="1"/>
  <c r="X104" i="1"/>
  <c r="Y105" i="1"/>
  <c r="AT105" i="1"/>
  <c r="BI105" i="1" s="1"/>
  <c r="AU105" i="1"/>
  <c r="BJ105" i="1" s="1"/>
  <c r="AV105" i="1"/>
  <c r="BK105" i="1" s="1"/>
  <c r="AS105" i="1"/>
  <c r="AW105" i="1"/>
  <c r="BL105" i="1" s="1"/>
  <c r="AX104" i="1"/>
  <c r="BH104" i="1"/>
  <c r="P107" i="1"/>
  <c r="O106" i="1"/>
  <c r="AT110" i="5" l="1"/>
  <c r="AS110" i="5"/>
  <c r="AW110" i="5"/>
  <c r="AV110" i="5"/>
  <c r="AU110" i="5"/>
  <c r="AY22" i="5"/>
  <c r="BL109" i="5"/>
  <c r="BK109" i="5"/>
  <c r="BJ109" i="5"/>
  <c r="BI109" i="5"/>
  <c r="BN107" i="5"/>
  <c r="BE107" i="5"/>
  <c r="BF107" i="5" s="1"/>
  <c r="X109" i="5"/>
  <c r="Y110" i="5"/>
  <c r="O111" i="5"/>
  <c r="P112" i="5"/>
  <c r="BH108" i="5"/>
  <c r="AX108" i="5"/>
  <c r="BB108" i="5"/>
  <c r="BP108" i="5" s="1"/>
  <c r="BD108" i="5"/>
  <c r="BR108" i="5" s="1"/>
  <c r="BC108" i="5"/>
  <c r="BQ108" i="5" s="1"/>
  <c r="BA108" i="5"/>
  <c r="BO108" i="5" s="1"/>
  <c r="AZ108" i="5"/>
  <c r="BI25" i="1"/>
  <c r="AU25" i="1"/>
  <c r="BJ25" i="1" s="1"/>
  <c r="BH25" i="1"/>
  <c r="Y106" i="1"/>
  <c r="X105" i="1"/>
  <c r="BH105" i="1"/>
  <c r="AX105" i="1"/>
  <c r="AS106" i="1"/>
  <c r="AT106" i="1"/>
  <c r="BI106" i="1" s="1"/>
  <c r="AW106" i="1"/>
  <c r="BL106" i="1" s="1"/>
  <c r="AU106" i="1"/>
  <c r="BJ106" i="1" s="1"/>
  <c r="AV106" i="1"/>
  <c r="BK106" i="1" s="1"/>
  <c r="O107" i="1"/>
  <c r="P108" i="1"/>
  <c r="AS23" i="5" l="1"/>
  <c r="AT111" i="5"/>
  <c r="AS111" i="5"/>
  <c r="AW111" i="5"/>
  <c r="AV111" i="5"/>
  <c r="AU111" i="5"/>
  <c r="P113" i="5"/>
  <c r="O112" i="5"/>
  <c r="BN108" i="5"/>
  <c r="BE108" i="5"/>
  <c r="BF108" i="5" s="1"/>
  <c r="BL110" i="5"/>
  <c r="BK110" i="5"/>
  <c r="BJ110" i="5"/>
  <c r="BI110" i="5"/>
  <c r="BH109" i="5"/>
  <c r="AX109" i="5"/>
  <c r="X110" i="5"/>
  <c r="Y111" i="5"/>
  <c r="BD109" i="5"/>
  <c r="BR109" i="5" s="1"/>
  <c r="BC109" i="5"/>
  <c r="BQ109" i="5" s="1"/>
  <c r="BB109" i="5"/>
  <c r="BP109" i="5" s="1"/>
  <c r="BA109" i="5"/>
  <c r="BO109" i="5" s="1"/>
  <c r="AZ109" i="5"/>
  <c r="AV25" i="1"/>
  <c r="BK25" i="1" s="1"/>
  <c r="X106" i="1"/>
  <c r="Y107" i="1"/>
  <c r="BH106" i="1"/>
  <c r="AX106" i="1"/>
  <c r="O108" i="1"/>
  <c r="P109" i="1"/>
  <c r="AU107" i="1"/>
  <c r="BJ107" i="1" s="1"/>
  <c r="AW107" i="1"/>
  <c r="BL107" i="1" s="1"/>
  <c r="AV107" i="1"/>
  <c r="BK107" i="1" s="1"/>
  <c r="AS107" i="1"/>
  <c r="AT107" i="1"/>
  <c r="BI107" i="1" s="1"/>
  <c r="AT112" i="5" l="1"/>
  <c r="AS112" i="5"/>
  <c r="AW112" i="5"/>
  <c r="AV112" i="5"/>
  <c r="AU112" i="5"/>
  <c r="AT23" i="5"/>
  <c r="BH23" i="5"/>
  <c r="BB110" i="5"/>
  <c r="BP110" i="5" s="1"/>
  <c r="BA110" i="5"/>
  <c r="BO110" i="5" s="1"/>
  <c r="BD110" i="5"/>
  <c r="BR110" i="5" s="1"/>
  <c r="BC110" i="5"/>
  <c r="BQ110" i="5" s="1"/>
  <c r="AZ110" i="5"/>
  <c r="BH110" i="5"/>
  <c r="AX110" i="5"/>
  <c r="BL111" i="5"/>
  <c r="BJ111" i="5"/>
  <c r="BK111" i="5"/>
  <c r="BI111" i="5"/>
  <c r="BN109" i="5"/>
  <c r="BE109" i="5"/>
  <c r="BF109" i="5" s="1"/>
  <c r="Y112" i="5"/>
  <c r="X111" i="5"/>
  <c r="P114" i="5"/>
  <c r="O113" i="5"/>
  <c r="AW25" i="1"/>
  <c r="BL25" i="1" s="1"/>
  <c r="Y108" i="1"/>
  <c r="X107" i="1"/>
  <c r="AX107" i="1"/>
  <c r="BH107" i="1"/>
  <c r="O109" i="1"/>
  <c r="P110" i="1"/>
  <c r="AU108" i="1"/>
  <c r="BJ108" i="1" s="1"/>
  <c r="AT108" i="1"/>
  <c r="BI108" i="1" s="1"/>
  <c r="AS108" i="1"/>
  <c r="AV108" i="1"/>
  <c r="BK108" i="1" s="1"/>
  <c r="AW108" i="1"/>
  <c r="BL108" i="1" s="1"/>
  <c r="AU113" i="5" l="1"/>
  <c r="AT113" i="5"/>
  <c r="AS113" i="5"/>
  <c r="AW113" i="5"/>
  <c r="AV113" i="5"/>
  <c r="BI23" i="5"/>
  <c r="AU23" i="5"/>
  <c r="BJ23" i="5" s="1"/>
  <c r="P115" i="5"/>
  <c r="O114" i="5"/>
  <c r="AX111" i="5"/>
  <c r="BH111" i="5"/>
  <c r="BN110" i="5"/>
  <c r="BE110" i="5"/>
  <c r="BF110" i="5" s="1"/>
  <c r="Y113" i="5"/>
  <c r="X112" i="5"/>
  <c r="BJ112" i="5"/>
  <c r="BI112" i="5"/>
  <c r="BK112" i="5"/>
  <c r="BL112" i="5"/>
  <c r="BA111" i="5"/>
  <c r="BO111" i="5" s="1"/>
  <c r="AZ111" i="5"/>
  <c r="BD111" i="5"/>
  <c r="BR111" i="5" s="1"/>
  <c r="BC111" i="5"/>
  <c r="BQ111" i="5" s="1"/>
  <c r="BB111" i="5"/>
  <c r="BP111" i="5" s="1"/>
  <c r="AX25" i="1"/>
  <c r="X108" i="1"/>
  <c r="Y109" i="1"/>
  <c r="P111" i="1"/>
  <c r="O110" i="1"/>
  <c r="AS109" i="1"/>
  <c r="AU109" i="1"/>
  <c r="BJ109" i="1" s="1"/>
  <c r="AW109" i="1"/>
  <c r="BL109" i="1" s="1"/>
  <c r="AT109" i="1"/>
  <c r="BI109" i="1" s="1"/>
  <c r="AV109" i="1"/>
  <c r="BK109" i="1" s="1"/>
  <c r="AX108" i="1"/>
  <c r="BH108" i="1"/>
  <c r="AV23" i="5" l="1"/>
  <c r="AW23" i="5" s="1"/>
  <c r="AU114" i="5"/>
  <c r="AT114" i="5"/>
  <c r="AS114" i="5"/>
  <c r="AW114" i="5"/>
  <c r="AV114" i="5"/>
  <c r="BN111" i="5"/>
  <c r="BE111" i="5"/>
  <c r="BF111" i="5" s="1"/>
  <c r="BH112" i="5"/>
  <c r="AX112" i="5"/>
  <c r="BD112" i="5"/>
  <c r="BR112" i="5" s="1"/>
  <c r="BC112" i="5"/>
  <c r="BQ112" i="5" s="1"/>
  <c r="AZ112" i="5"/>
  <c r="BB112" i="5"/>
  <c r="BP112" i="5" s="1"/>
  <c r="BA112" i="5"/>
  <c r="BO112" i="5" s="1"/>
  <c r="X113" i="5"/>
  <c r="Y114" i="5"/>
  <c r="BI113" i="5"/>
  <c r="BL113" i="5"/>
  <c r="BK113" i="5"/>
  <c r="BJ113" i="5"/>
  <c r="O115" i="5"/>
  <c r="P116" i="5"/>
  <c r="AY25" i="1"/>
  <c r="X109" i="1"/>
  <c r="Y110" i="1"/>
  <c r="AV110" i="1"/>
  <c r="BK110" i="1" s="1"/>
  <c r="AU110" i="1"/>
  <c r="BJ110" i="1" s="1"/>
  <c r="AS110" i="1"/>
  <c r="AW110" i="1"/>
  <c r="BL110" i="1" s="1"/>
  <c r="AT110" i="1"/>
  <c r="BI110" i="1" s="1"/>
  <c r="BH109" i="1"/>
  <c r="AX109" i="1"/>
  <c r="O111" i="1"/>
  <c r="P112" i="1"/>
  <c r="AU115" i="5" l="1"/>
  <c r="AT115" i="5"/>
  <c r="AS115" i="5"/>
  <c r="AW115" i="5"/>
  <c r="AV115" i="5"/>
  <c r="BK23" i="5"/>
  <c r="BL23" i="5"/>
  <c r="BH113" i="5"/>
  <c r="AX113" i="5"/>
  <c r="Y115" i="5"/>
  <c r="X114" i="5"/>
  <c r="BD113" i="5"/>
  <c r="BR113" i="5" s="1"/>
  <c r="BC113" i="5"/>
  <c r="BQ113" i="5" s="1"/>
  <c r="BB113" i="5"/>
  <c r="BP113" i="5" s="1"/>
  <c r="BA113" i="5"/>
  <c r="BO113" i="5" s="1"/>
  <c r="AZ113" i="5"/>
  <c r="BI114" i="5"/>
  <c r="BL114" i="5"/>
  <c r="BK114" i="5"/>
  <c r="BJ114" i="5"/>
  <c r="P117" i="5"/>
  <c r="O116" i="5"/>
  <c r="BN112" i="5"/>
  <c r="BE112" i="5"/>
  <c r="BF112" i="5" s="1"/>
  <c r="AS26" i="1"/>
  <c r="Y111" i="1"/>
  <c r="X110" i="1"/>
  <c r="BH110" i="1"/>
  <c r="AX110" i="1"/>
  <c r="P113" i="1"/>
  <c r="O112" i="1"/>
  <c r="AV111" i="1"/>
  <c r="BK111" i="1" s="1"/>
  <c r="AW111" i="1"/>
  <c r="BL111" i="1" s="1"/>
  <c r="AT111" i="1"/>
  <c r="BI111" i="1" s="1"/>
  <c r="AS111" i="1"/>
  <c r="AU111" i="1"/>
  <c r="BJ111" i="1" s="1"/>
  <c r="AV116" i="5" l="1"/>
  <c r="AU116" i="5"/>
  <c r="AT116" i="5"/>
  <c r="AS116" i="5"/>
  <c r="AW116" i="5"/>
  <c r="AX23" i="5"/>
  <c r="BH114" i="5"/>
  <c r="AX114" i="5"/>
  <c r="P118" i="5"/>
  <c r="O117" i="5"/>
  <c r="BD114" i="5"/>
  <c r="BR114" i="5" s="1"/>
  <c r="BC114" i="5"/>
  <c r="BQ114" i="5" s="1"/>
  <c r="BB114" i="5"/>
  <c r="BP114" i="5" s="1"/>
  <c r="BA114" i="5"/>
  <c r="BO114" i="5" s="1"/>
  <c r="AZ114" i="5"/>
  <c r="Y116" i="5"/>
  <c r="X115" i="5"/>
  <c r="BL115" i="5"/>
  <c r="BK115" i="5"/>
  <c r="BJ115" i="5"/>
  <c r="BI115" i="5"/>
  <c r="BN113" i="5"/>
  <c r="BE113" i="5"/>
  <c r="BF113" i="5" s="1"/>
  <c r="BH26" i="1"/>
  <c r="AT26" i="1"/>
  <c r="Y112" i="1"/>
  <c r="X111" i="1"/>
  <c r="AS112" i="1"/>
  <c r="AV112" i="1"/>
  <c r="BK112" i="1" s="1"/>
  <c r="AW112" i="1"/>
  <c r="BL112" i="1" s="1"/>
  <c r="AU112" i="1"/>
  <c r="BJ112" i="1" s="1"/>
  <c r="AT112" i="1"/>
  <c r="BI112" i="1" s="1"/>
  <c r="O113" i="1"/>
  <c r="P114" i="1"/>
  <c r="BH111" i="1"/>
  <c r="AX111" i="1"/>
  <c r="AV117" i="5" l="1"/>
  <c r="AU117" i="5"/>
  <c r="AT117" i="5"/>
  <c r="AS117" i="5"/>
  <c r="AW117" i="5"/>
  <c r="AY23" i="5"/>
  <c r="Y117" i="5"/>
  <c r="X116" i="5"/>
  <c r="BH115" i="5"/>
  <c r="AX115" i="5"/>
  <c r="BL116" i="5"/>
  <c r="BK116" i="5"/>
  <c r="BI116" i="5"/>
  <c r="BJ116" i="5"/>
  <c r="P119" i="5"/>
  <c r="O118" i="5"/>
  <c r="BB115" i="5"/>
  <c r="BP115" i="5" s="1"/>
  <c r="BA115" i="5"/>
  <c r="BO115" i="5" s="1"/>
  <c r="BD115" i="5"/>
  <c r="BR115" i="5" s="1"/>
  <c r="BC115" i="5"/>
  <c r="BQ115" i="5" s="1"/>
  <c r="AZ115" i="5"/>
  <c r="BN114" i="5"/>
  <c r="BE114" i="5"/>
  <c r="BF114" i="5" s="1"/>
  <c r="BI26" i="1"/>
  <c r="AU26" i="1"/>
  <c r="X112" i="1"/>
  <c r="Y113" i="1"/>
  <c r="AW113" i="1"/>
  <c r="BL113" i="1" s="1"/>
  <c r="AS113" i="1"/>
  <c r="AT113" i="1"/>
  <c r="BI113" i="1" s="1"/>
  <c r="AU113" i="1"/>
  <c r="BJ113" i="1" s="1"/>
  <c r="AV113" i="1"/>
  <c r="BK113" i="1" s="1"/>
  <c r="P115" i="1"/>
  <c r="O114" i="1"/>
  <c r="BH112" i="1"/>
  <c r="AX112" i="1"/>
  <c r="AV118" i="5" l="1"/>
  <c r="AU118" i="5"/>
  <c r="AT118" i="5"/>
  <c r="AS118" i="5"/>
  <c r="AW118" i="5"/>
  <c r="BN115" i="5"/>
  <c r="BE115" i="5"/>
  <c r="BF115" i="5" s="1"/>
  <c r="O119" i="5"/>
  <c r="P120" i="5"/>
  <c r="BH116" i="5"/>
  <c r="AX116" i="5"/>
  <c r="BD116" i="5"/>
  <c r="BR116" i="5" s="1"/>
  <c r="BC116" i="5"/>
  <c r="BQ116" i="5" s="1"/>
  <c r="BB116" i="5"/>
  <c r="BP116" i="5" s="1"/>
  <c r="BA116" i="5"/>
  <c r="BO116" i="5" s="1"/>
  <c r="AZ116" i="5"/>
  <c r="BI117" i="5"/>
  <c r="BJ117" i="5"/>
  <c r="BL117" i="5"/>
  <c r="BK117" i="5"/>
  <c r="Y118" i="5"/>
  <c r="X117" i="5"/>
  <c r="BJ26" i="1"/>
  <c r="AV26" i="1"/>
  <c r="BK26" i="1" s="1"/>
  <c r="Y114" i="1"/>
  <c r="X113" i="1"/>
  <c r="AU114" i="1"/>
  <c r="BJ114" i="1" s="1"/>
  <c r="AV114" i="1"/>
  <c r="BK114" i="1" s="1"/>
  <c r="AS114" i="1"/>
  <c r="AT114" i="1"/>
  <c r="BI114" i="1" s="1"/>
  <c r="AW114" i="1"/>
  <c r="BL114" i="1" s="1"/>
  <c r="P116" i="1"/>
  <c r="O115" i="1"/>
  <c r="AX113" i="1"/>
  <c r="BH113" i="1"/>
  <c r="AW119" i="5" l="1"/>
  <c r="AV119" i="5"/>
  <c r="AU119" i="5"/>
  <c r="AT119" i="5"/>
  <c r="AS119" i="5"/>
  <c r="BH24" i="5"/>
  <c r="BI24" i="5"/>
  <c r="X118" i="5"/>
  <c r="Y119" i="5"/>
  <c r="BN116" i="5"/>
  <c r="BE116" i="5"/>
  <c r="BF116" i="5" s="1"/>
  <c r="BH117" i="5"/>
  <c r="AX117" i="5"/>
  <c r="O120" i="5"/>
  <c r="P121" i="5"/>
  <c r="BL118" i="5"/>
  <c r="BK118" i="5"/>
  <c r="BJ118" i="5"/>
  <c r="BI118" i="5"/>
  <c r="BC117" i="5"/>
  <c r="BQ117" i="5" s="1"/>
  <c r="BB117" i="5"/>
  <c r="BP117" i="5" s="1"/>
  <c r="AZ117" i="5"/>
  <c r="BD117" i="5"/>
  <c r="BR117" i="5" s="1"/>
  <c r="BA117" i="5"/>
  <c r="BO117" i="5" s="1"/>
  <c r="AW26" i="1"/>
  <c r="BL26" i="1" s="1"/>
  <c r="X114" i="1"/>
  <c r="Y115" i="1"/>
  <c r="AU115" i="1"/>
  <c r="BJ115" i="1" s="1"/>
  <c r="AT115" i="1"/>
  <c r="BI115" i="1" s="1"/>
  <c r="AW115" i="1"/>
  <c r="BL115" i="1" s="1"/>
  <c r="AV115" i="1"/>
  <c r="BK115" i="1" s="1"/>
  <c r="AS115" i="1"/>
  <c r="O116" i="1"/>
  <c r="P117" i="1"/>
  <c r="AX114" i="1"/>
  <c r="BH114" i="1"/>
  <c r="AW120" i="5" l="1"/>
  <c r="AV120" i="5"/>
  <c r="AU120" i="5"/>
  <c r="AT120" i="5"/>
  <c r="AS120" i="5"/>
  <c r="BJ24" i="5"/>
  <c r="BH118" i="5"/>
  <c r="AX118" i="5"/>
  <c r="BN117" i="5"/>
  <c r="BE117" i="5"/>
  <c r="BF117" i="5" s="1"/>
  <c r="O121" i="5"/>
  <c r="P122" i="5"/>
  <c r="BL119" i="5"/>
  <c r="BK119" i="5"/>
  <c r="BI119" i="5"/>
  <c r="BJ119" i="5"/>
  <c r="Y120" i="5"/>
  <c r="X119" i="5"/>
  <c r="AZ118" i="5"/>
  <c r="BD118" i="5"/>
  <c r="BR118" i="5" s="1"/>
  <c r="BC118" i="5"/>
  <c r="BQ118" i="5" s="1"/>
  <c r="BB118" i="5"/>
  <c r="BP118" i="5" s="1"/>
  <c r="BA118" i="5"/>
  <c r="BO118" i="5" s="1"/>
  <c r="AX26" i="1"/>
  <c r="Y116" i="1"/>
  <c r="X115" i="1"/>
  <c r="O117" i="1"/>
  <c r="P118" i="1"/>
  <c r="AS116" i="1"/>
  <c r="AV116" i="1"/>
  <c r="BK116" i="1" s="1"/>
  <c r="AT116" i="1"/>
  <c r="BI116" i="1" s="1"/>
  <c r="AW116" i="1"/>
  <c r="BL116" i="1" s="1"/>
  <c r="AU116" i="1"/>
  <c r="BJ116" i="1" s="1"/>
  <c r="BH115" i="1"/>
  <c r="AX115" i="1"/>
  <c r="AW121" i="5" l="1"/>
  <c r="AV121" i="5"/>
  <c r="AU121" i="5"/>
  <c r="AT121" i="5"/>
  <c r="AS121" i="5"/>
  <c r="BK24" i="5"/>
  <c r="BA119" i="5"/>
  <c r="BO119" i="5" s="1"/>
  <c r="BD119" i="5"/>
  <c r="BR119" i="5" s="1"/>
  <c r="BC119" i="5"/>
  <c r="BQ119" i="5" s="1"/>
  <c r="BB119" i="5"/>
  <c r="BP119" i="5" s="1"/>
  <c r="AZ119" i="5"/>
  <c r="Y121" i="5"/>
  <c r="X120" i="5"/>
  <c r="BI120" i="5"/>
  <c r="BL120" i="5"/>
  <c r="BK120" i="5"/>
  <c r="BJ120" i="5"/>
  <c r="BN118" i="5"/>
  <c r="BE118" i="5"/>
  <c r="BF118" i="5" s="1"/>
  <c r="BH119" i="5"/>
  <c r="AX119" i="5"/>
  <c r="O122" i="5"/>
  <c r="P123" i="5"/>
  <c r="AY26" i="1"/>
  <c r="Y117" i="1"/>
  <c r="X116" i="1"/>
  <c r="AX116" i="1"/>
  <c r="BH116" i="1"/>
  <c r="O118" i="1"/>
  <c r="P119" i="1"/>
  <c r="AT117" i="1"/>
  <c r="BI117" i="1" s="1"/>
  <c r="AW117" i="1"/>
  <c r="BL117" i="1" s="1"/>
  <c r="AS117" i="1"/>
  <c r="AU117" i="1"/>
  <c r="BJ117" i="1" s="1"/>
  <c r="AV117" i="1"/>
  <c r="BK117" i="1" s="1"/>
  <c r="AW122" i="5" l="1"/>
  <c r="AV122" i="5"/>
  <c r="AU122" i="5"/>
  <c r="AT122" i="5"/>
  <c r="AS122" i="5"/>
  <c r="BL24" i="5"/>
  <c r="BK121" i="5"/>
  <c r="BJ121" i="5"/>
  <c r="BL121" i="5"/>
  <c r="BI121" i="5"/>
  <c r="BA120" i="5"/>
  <c r="BO120" i="5" s="1"/>
  <c r="AZ120" i="5"/>
  <c r="BC120" i="5"/>
  <c r="BQ120" i="5" s="1"/>
  <c r="BB120" i="5"/>
  <c r="BP120" i="5" s="1"/>
  <c r="BD120" i="5"/>
  <c r="BR120" i="5" s="1"/>
  <c r="Y122" i="5"/>
  <c r="X121" i="5"/>
  <c r="BE119" i="5"/>
  <c r="BF119" i="5" s="1"/>
  <c r="BN119" i="5"/>
  <c r="AX120" i="5"/>
  <c r="BH120" i="5"/>
  <c r="O123" i="5"/>
  <c r="P124" i="5"/>
  <c r="AS27" i="1"/>
  <c r="Y118" i="1"/>
  <c r="X117" i="1"/>
  <c r="AX117" i="1"/>
  <c r="BH117" i="1"/>
  <c r="P120" i="1"/>
  <c r="O119" i="1"/>
  <c r="AV118" i="1"/>
  <c r="BK118" i="1" s="1"/>
  <c r="AU118" i="1"/>
  <c r="BJ118" i="1" s="1"/>
  <c r="AS118" i="1"/>
  <c r="AW118" i="1"/>
  <c r="BL118" i="1" s="1"/>
  <c r="AT118" i="1"/>
  <c r="BI118" i="1" s="1"/>
  <c r="AW123" i="5" l="1"/>
  <c r="AV123" i="5"/>
  <c r="AU123" i="5"/>
  <c r="AT123" i="5"/>
  <c r="AS123" i="5"/>
  <c r="AX24" i="5"/>
  <c r="AY24" i="5" s="1"/>
  <c r="X122" i="5"/>
  <c r="Y123" i="5"/>
  <c r="P125" i="5"/>
  <c r="O124" i="5"/>
  <c r="AX121" i="5"/>
  <c r="BH121" i="5"/>
  <c r="BC121" i="5"/>
  <c r="BQ121" i="5" s="1"/>
  <c r="BD121" i="5"/>
  <c r="BR121" i="5" s="1"/>
  <c r="BB121" i="5"/>
  <c r="BP121" i="5" s="1"/>
  <c r="BA121" i="5"/>
  <c r="BO121" i="5" s="1"/>
  <c r="AZ121" i="5"/>
  <c r="BL122" i="5"/>
  <c r="BK122" i="5"/>
  <c r="BJ122" i="5"/>
  <c r="BI122" i="5"/>
  <c r="BN120" i="5"/>
  <c r="BE120" i="5"/>
  <c r="BF120" i="5" s="1"/>
  <c r="BH27" i="1"/>
  <c r="AT27" i="1"/>
  <c r="Y119" i="1"/>
  <c r="X118" i="1"/>
  <c r="AX118" i="1"/>
  <c r="BH118" i="1"/>
  <c r="P121" i="1"/>
  <c r="O120" i="1"/>
  <c r="AU119" i="1"/>
  <c r="BJ119" i="1" s="1"/>
  <c r="AV119" i="1"/>
  <c r="BK119" i="1" s="1"/>
  <c r="AW119" i="1"/>
  <c r="BL119" i="1" s="1"/>
  <c r="AT119" i="1"/>
  <c r="BI119" i="1" s="1"/>
  <c r="AS119" i="1"/>
  <c r="AW124" i="5" l="1"/>
  <c r="AV124" i="5"/>
  <c r="AU124" i="5"/>
  <c r="AS124" i="5"/>
  <c r="AT124" i="5"/>
  <c r="AS25" i="5"/>
  <c r="AT25" i="5" s="1"/>
  <c r="BH122" i="5"/>
  <c r="AX122" i="5"/>
  <c r="BN121" i="5"/>
  <c r="BE121" i="5"/>
  <c r="BF121" i="5" s="1"/>
  <c r="BL123" i="5"/>
  <c r="BK123" i="5"/>
  <c r="BJ123" i="5"/>
  <c r="BI123" i="5"/>
  <c r="O125" i="5"/>
  <c r="P126" i="5"/>
  <c r="Y124" i="5"/>
  <c r="X123" i="5"/>
  <c r="BA122" i="5"/>
  <c r="BO122" i="5" s="1"/>
  <c r="AZ122" i="5"/>
  <c r="BD122" i="5"/>
  <c r="BR122" i="5" s="1"/>
  <c r="BC122" i="5"/>
  <c r="BQ122" i="5" s="1"/>
  <c r="BB122" i="5"/>
  <c r="BP122" i="5" s="1"/>
  <c r="BI27" i="1"/>
  <c r="AU27" i="1"/>
  <c r="BJ27" i="1" s="1"/>
  <c r="X119" i="1"/>
  <c r="Y120" i="1"/>
  <c r="BH119" i="1"/>
  <c r="AX119" i="1"/>
  <c r="AU120" i="1"/>
  <c r="BJ120" i="1" s="1"/>
  <c r="AT120" i="1"/>
  <c r="BI120" i="1" s="1"/>
  <c r="AW120" i="1"/>
  <c r="BL120" i="1" s="1"/>
  <c r="AS120" i="1"/>
  <c r="AV120" i="1"/>
  <c r="BK120" i="1" s="1"/>
  <c r="P122" i="1"/>
  <c r="O121" i="1"/>
  <c r="AW125" i="5" l="1"/>
  <c r="AV125" i="5"/>
  <c r="AU125" i="5"/>
  <c r="AT125" i="5"/>
  <c r="AS125" i="5"/>
  <c r="AU25" i="5"/>
  <c r="BH25" i="5"/>
  <c r="BI25" i="5"/>
  <c r="BD123" i="5"/>
  <c r="BR123" i="5" s="1"/>
  <c r="BC123" i="5"/>
  <c r="BQ123" i="5" s="1"/>
  <c r="BB123" i="5"/>
  <c r="BP123" i="5" s="1"/>
  <c r="BA123" i="5"/>
  <c r="BO123" i="5" s="1"/>
  <c r="AZ123" i="5"/>
  <c r="P127" i="5"/>
  <c r="O126" i="5"/>
  <c r="BL124" i="5"/>
  <c r="BK124" i="5"/>
  <c r="BJ124" i="5"/>
  <c r="BI124" i="5"/>
  <c r="BH123" i="5"/>
  <c r="AX123" i="5"/>
  <c r="BE122" i="5"/>
  <c r="BF122" i="5" s="1"/>
  <c r="BN122" i="5"/>
  <c r="X124" i="5"/>
  <c r="Y125" i="5"/>
  <c r="AV27" i="1"/>
  <c r="BK27" i="1" s="1"/>
  <c r="Y121" i="1"/>
  <c r="X120" i="1"/>
  <c r="AT121" i="1"/>
  <c r="BI121" i="1" s="1"/>
  <c r="AU121" i="1"/>
  <c r="BJ121" i="1" s="1"/>
  <c r="AV121" i="1"/>
  <c r="BK121" i="1" s="1"/>
  <c r="AW121" i="1"/>
  <c r="BL121" i="1" s="1"/>
  <c r="AS121" i="1"/>
  <c r="AX120" i="1"/>
  <c r="BH120" i="1"/>
  <c r="O122" i="1"/>
  <c r="P123" i="1"/>
  <c r="AW126" i="5" l="1"/>
  <c r="AV126" i="5"/>
  <c r="AU126" i="5"/>
  <c r="AT126" i="5"/>
  <c r="AS126" i="5"/>
  <c r="AV25" i="5"/>
  <c r="AW25" i="5" s="1"/>
  <c r="BL125" i="5"/>
  <c r="BK125" i="5"/>
  <c r="BJ125" i="5"/>
  <c r="BI125" i="5"/>
  <c r="O127" i="5"/>
  <c r="P128" i="5"/>
  <c r="BD124" i="5"/>
  <c r="BR124" i="5" s="1"/>
  <c r="BA124" i="5"/>
  <c r="BO124" i="5" s="1"/>
  <c r="AZ124" i="5"/>
  <c r="BC124" i="5"/>
  <c r="BQ124" i="5" s="1"/>
  <c r="BB124" i="5"/>
  <c r="BP124" i="5" s="1"/>
  <c r="BH124" i="5"/>
  <c r="AX124" i="5"/>
  <c r="BN123" i="5"/>
  <c r="BE123" i="5"/>
  <c r="BF123" i="5" s="1"/>
  <c r="Y126" i="5"/>
  <c r="X125" i="5"/>
  <c r="AW27" i="1"/>
  <c r="BL27" i="1" s="1"/>
  <c r="Y122" i="1"/>
  <c r="X121" i="1"/>
  <c r="P124" i="1"/>
  <c r="O123" i="1"/>
  <c r="AX121" i="1"/>
  <c r="BH121" i="1"/>
  <c r="AU122" i="1"/>
  <c r="BJ122" i="1" s="1"/>
  <c r="AV122" i="1"/>
  <c r="BK122" i="1" s="1"/>
  <c r="AS122" i="1"/>
  <c r="AT122" i="1"/>
  <c r="BI122" i="1" s="1"/>
  <c r="AW122" i="1"/>
  <c r="BL122" i="1" s="1"/>
  <c r="AT127" i="5" l="1"/>
  <c r="AW127" i="5"/>
  <c r="AV127" i="5"/>
  <c r="AU127" i="5"/>
  <c r="AS127" i="5"/>
  <c r="BJ25" i="5"/>
  <c r="BK25" i="5"/>
  <c r="BJ126" i="5"/>
  <c r="BL126" i="5"/>
  <c r="BK126" i="5"/>
  <c r="BI126" i="5"/>
  <c r="X126" i="5"/>
  <c r="Y127" i="5"/>
  <c r="BE124" i="5"/>
  <c r="BF124" i="5" s="1"/>
  <c r="BN124" i="5"/>
  <c r="AX125" i="5"/>
  <c r="BH125" i="5"/>
  <c r="AZ125" i="5"/>
  <c r="BB125" i="5"/>
  <c r="BP125" i="5" s="1"/>
  <c r="BA125" i="5"/>
  <c r="BO125" i="5" s="1"/>
  <c r="BD125" i="5"/>
  <c r="BR125" i="5" s="1"/>
  <c r="BC125" i="5"/>
  <c r="BQ125" i="5" s="1"/>
  <c r="P129" i="5"/>
  <c r="O128" i="5"/>
  <c r="AX27" i="1"/>
  <c r="Y123" i="1"/>
  <c r="X122" i="1"/>
  <c r="AU123" i="1"/>
  <c r="BJ123" i="1" s="1"/>
  <c r="AW123" i="1"/>
  <c r="BL123" i="1" s="1"/>
  <c r="AV123" i="1"/>
  <c r="BK123" i="1" s="1"/>
  <c r="AS123" i="1"/>
  <c r="AT123" i="1"/>
  <c r="BI123" i="1" s="1"/>
  <c r="P125" i="1"/>
  <c r="O124" i="1"/>
  <c r="AX122" i="1"/>
  <c r="BH122" i="1"/>
  <c r="AW128" i="5" l="1"/>
  <c r="AV128" i="5"/>
  <c r="AU128" i="5"/>
  <c r="AT128" i="5"/>
  <c r="AS128" i="5"/>
  <c r="BL25" i="5"/>
  <c r="BI127" i="5"/>
  <c r="BL127" i="5"/>
  <c r="BK127" i="5"/>
  <c r="BJ127" i="5"/>
  <c r="P130" i="5"/>
  <c r="O129" i="5"/>
  <c r="BD126" i="5"/>
  <c r="BR126" i="5" s="1"/>
  <c r="AZ126" i="5"/>
  <c r="BB126" i="5"/>
  <c r="BP126" i="5" s="1"/>
  <c r="BC126" i="5"/>
  <c r="BQ126" i="5" s="1"/>
  <c r="BA126" i="5"/>
  <c r="BO126" i="5" s="1"/>
  <c r="BN125" i="5"/>
  <c r="BE125" i="5"/>
  <c r="BF125" i="5" s="1"/>
  <c r="AX126" i="5"/>
  <c r="BH126" i="5"/>
  <c r="X127" i="5"/>
  <c r="Y128" i="5"/>
  <c r="AY27" i="1"/>
  <c r="X123" i="1"/>
  <c r="Y124" i="1"/>
  <c r="P126" i="1"/>
  <c r="O125" i="1"/>
  <c r="BH123" i="1"/>
  <c r="AX123" i="1"/>
  <c r="AU124" i="1"/>
  <c r="BJ124" i="1" s="1"/>
  <c r="AT124" i="1"/>
  <c r="BI124" i="1" s="1"/>
  <c r="AV124" i="1"/>
  <c r="BK124" i="1" s="1"/>
  <c r="AW124" i="1"/>
  <c r="BL124" i="1" s="1"/>
  <c r="AS124" i="1"/>
  <c r="AW129" i="5" l="1"/>
  <c r="AV129" i="5"/>
  <c r="AU129" i="5"/>
  <c r="AT129" i="5"/>
  <c r="AS129" i="5"/>
  <c r="AX25" i="5"/>
  <c r="O130" i="5"/>
  <c r="P131" i="5"/>
  <c r="X128" i="5"/>
  <c r="Y129" i="5"/>
  <c r="BD127" i="5"/>
  <c r="BR127" i="5" s="1"/>
  <c r="BB127" i="5"/>
  <c r="BP127" i="5" s="1"/>
  <c r="BA127" i="5"/>
  <c r="BO127" i="5" s="1"/>
  <c r="AZ127" i="5"/>
  <c r="BC127" i="5"/>
  <c r="BQ127" i="5" s="1"/>
  <c r="BN126" i="5"/>
  <c r="BE126" i="5"/>
  <c r="BF126" i="5" s="1"/>
  <c r="AX127" i="5"/>
  <c r="BH127" i="5"/>
  <c r="BK128" i="5"/>
  <c r="BJ128" i="5"/>
  <c r="BI128" i="5"/>
  <c r="BL128" i="5"/>
  <c r="AS28" i="1"/>
  <c r="X124" i="1"/>
  <c r="Y125" i="1"/>
  <c r="AT125" i="1"/>
  <c r="BI125" i="1" s="1"/>
  <c r="AV125" i="1"/>
  <c r="BK125" i="1" s="1"/>
  <c r="AU125" i="1"/>
  <c r="BJ125" i="1" s="1"/>
  <c r="AS125" i="1"/>
  <c r="AW125" i="1"/>
  <c r="BL125" i="1" s="1"/>
  <c r="O126" i="1"/>
  <c r="P127" i="1"/>
  <c r="AX124" i="1"/>
  <c r="BH124" i="1"/>
  <c r="AU130" i="5" l="1"/>
  <c r="AW130" i="5"/>
  <c r="AV130" i="5"/>
  <c r="AT130" i="5"/>
  <c r="AS130" i="5"/>
  <c r="AY25" i="5"/>
  <c r="BH128" i="5"/>
  <c r="AX128" i="5"/>
  <c r="Y130" i="5"/>
  <c r="X129" i="5"/>
  <c r="BE127" i="5"/>
  <c r="BF127" i="5" s="1"/>
  <c r="BN127" i="5"/>
  <c r="BC128" i="5"/>
  <c r="BQ128" i="5" s="1"/>
  <c r="BB128" i="5"/>
  <c r="BP128" i="5" s="1"/>
  <c r="AZ128" i="5"/>
  <c r="BD128" i="5"/>
  <c r="BR128" i="5" s="1"/>
  <c r="BA128" i="5"/>
  <c r="BO128" i="5" s="1"/>
  <c r="P132" i="5"/>
  <c r="O131" i="5"/>
  <c r="BL129" i="5"/>
  <c r="BI129" i="5"/>
  <c r="BK129" i="5"/>
  <c r="BJ129" i="5"/>
  <c r="AT28" i="1"/>
  <c r="BH28" i="1"/>
  <c r="X125" i="1"/>
  <c r="Y126" i="1"/>
  <c r="AW126" i="1"/>
  <c r="BL126" i="1" s="1"/>
  <c r="AS126" i="1"/>
  <c r="AV126" i="1"/>
  <c r="BK126" i="1" s="1"/>
  <c r="AU126" i="1"/>
  <c r="BJ126" i="1" s="1"/>
  <c r="AT126" i="1"/>
  <c r="BI126" i="1" s="1"/>
  <c r="AX125" i="1"/>
  <c r="BH125" i="1"/>
  <c r="P128" i="1"/>
  <c r="O127" i="1"/>
  <c r="AS131" i="5" l="1"/>
  <c r="AW131" i="5"/>
  <c r="AV131" i="5"/>
  <c r="AU131" i="5"/>
  <c r="AT131" i="5"/>
  <c r="AS26" i="5"/>
  <c r="AT26" i="5" s="1"/>
  <c r="BI26" i="5" s="1"/>
  <c r="AX129" i="5"/>
  <c r="BH129" i="5"/>
  <c r="BE128" i="5"/>
  <c r="BF128" i="5" s="1"/>
  <c r="BN128" i="5"/>
  <c r="BL130" i="5"/>
  <c r="BK130" i="5"/>
  <c r="BJ130" i="5"/>
  <c r="BI130" i="5"/>
  <c r="BD129" i="5"/>
  <c r="BR129" i="5" s="1"/>
  <c r="BA129" i="5"/>
  <c r="BO129" i="5" s="1"/>
  <c r="AZ129" i="5"/>
  <c r="BC129" i="5"/>
  <c r="BQ129" i="5" s="1"/>
  <c r="BB129" i="5"/>
  <c r="BP129" i="5" s="1"/>
  <c r="X130" i="5"/>
  <c r="Y131" i="5"/>
  <c r="P133" i="5"/>
  <c r="O132" i="5"/>
  <c r="BI28" i="1"/>
  <c r="AU28" i="1"/>
  <c r="BJ28" i="1" s="1"/>
  <c r="X126" i="1"/>
  <c r="Y127" i="1"/>
  <c r="AX126" i="1"/>
  <c r="BH126" i="1"/>
  <c r="AV127" i="1"/>
  <c r="BK127" i="1" s="1"/>
  <c r="AW127" i="1"/>
  <c r="BL127" i="1" s="1"/>
  <c r="AS127" i="1"/>
  <c r="AT127" i="1"/>
  <c r="BI127" i="1" s="1"/>
  <c r="AU127" i="1"/>
  <c r="BJ127" i="1" s="1"/>
  <c r="O128" i="1"/>
  <c r="P129" i="1"/>
  <c r="AU26" i="5" l="1"/>
  <c r="AV26" i="5" s="1"/>
  <c r="AS132" i="5"/>
  <c r="AW132" i="5"/>
  <c r="AV132" i="5"/>
  <c r="AU132" i="5"/>
  <c r="AT132" i="5"/>
  <c r="BH26" i="5"/>
  <c r="BI131" i="5"/>
  <c r="BL131" i="5"/>
  <c r="BK131" i="5"/>
  <c r="BJ131" i="5"/>
  <c r="BN129" i="5"/>
  <c r="BE129" i="5"/>
  <c r="BF129" i="5" s="1"/>
  <c r="P134" i="5"/>
  <c r="O133" i="5"/>
  <c r="AZ130" i="5"/>
  <c r="BA130" i="5"/>
  <c r="BO130" i="5" s="1"/>
  <c r="BD130" i="5"/>
  <c r="BR130" i="5" s="1"/>
  <c r="BB130" i="5"/>
  <c r="BP130" i="5" s="1"/>
  <c r="BC130" i="5"/>
  <c r="BQ130" i="5" s="1"/>
  <c r="BH130" i="5"/>
  <c r="AX130" i="5"/>
  <c r="Y132" i="5"/>
  <c r="X131" i="5"/>
  <c r="AV28" i="1"/>
  <c r="X127" i="1"/>
  <c r="Y128" i="1"/>
  <c r="AX127" i="1"/>
  <c r="BH127" i="1"/>
  <c r="P130" i="1"/>
  <c r="O129" i="1"/>
  <c r="AS128" i="1"/>
  <c r="AV128" i="1"/>
  <c r="BK128" i="1" s="1"/>
  <c r="AU128" i="1"/>
  <c r="BJ128" i="1" s="1"/>
  <c r="AT128" i="1"/>
  <c r="BI128" i="1" s="1"/>
  <c r="AW128" i="1"/>
  <c r="BL128" i="1" s="1"/>
  <c r="AS133" i="5" l="1"/>
  <c r="AV133" i="5"/>
  <c r="AW133" i="5"/>
  <c r="AU133" i="5"/>
  <c r="AT133" i="5"/>
  <c r="BJ26" i="5"/>
  <c r="AW26" i="5"/>
  <c r="Y133" i="5"/>
  <c r="X132" i="5"/>
  <c r="BC131" i="5"/>
  <c r="BQ131" i="5" s="1"/>
  <c r="BB131" i="5"/>
  <c r="BP131" i="5" s="1"/>
  <c r="BD131" i="5"/>
  <c r="BR131" i="5" s="1"/>
  <c r="BA131" i="5"/>
  <c r="BO131" i="5" s="1"/>
  <c r="AZ131" i="5"/>
  <c r="BE130" i="5"/>
  <c r="BF130" i="5" s="1"/>
  <c r="BN130" i="5"/>
  <c r="AX131" i="5"/>
  <c r="BH131" i="5"/>
  <c r="BK132" i="5"/>
  <c r="BJ132" i="5"/>
  <c r="BI132" i="5"/>
  <c r="BL132" i="5"/>
  <c r="P135" i="5"/>
  <c r="O134" i="5"/>
  <c r="BK28" i="1"/>
  <c r="AW28" i="1"/>
  <c r="X128" i="1"/>
  <c r="Y129" i="1"/>
  <c r="AT129" i="1"/>
  <c r="BI129" i="1" s="1"/>
  <c r="AU129" i="1"/>
  <c r="BJ129" i="1" s="1"/>
  <c r="AV129" i="1"/>
  <c r="BK129" i="1" s="1"/>
  <c r="AS129" i="1"/>
  <c r="AW129" i="1"/>
  <c r="BL129" i="1" s="1"/>
  <c r="P131" i="1"/>
  <c r="O130" i="1"/>
  <c r="AX128" i="1"/>
  <c r="BH128" i="1"/>
  <c r="AT134" i="5" l="1"/>
  <c r="AS134" i="5"/>
  <c r="AW134" i="5"/>
  <c r="AV134" i="5"/>
  <c r="AU134" i="5"/>
  <c r="BK26" i="5"/>
  <c r="BL26" i="5"/>
  <c r="BJ133" i="5"/>
  <c r="BI133" i="5"/>
  <c r="BK133" i="5"/>
  <c r="BL133" i="5"/>
  <c r="AX132" i="5"/>
  <c r="BH132" i="5"/>
  <c r="P136" i="5"/>
  <c r="O135" i="5"/>
  <c r="BN131" i="5"/>
  <c r="BE131" i="5"/>
  <c r="BF131" i="5" s="1"/>
  <c r="BD132" i="5"/>
  <c r="BR132" i="5" s="1"/>
  <c r="BC132" i="5"/>
  <c r="BQ132" i="5" s="1"/>
  <c r="BB132" i="5"/>
  <c r="BP132" i="5" s="1"/>
  <c r="BA132" i="5"/>
  <c r="BO132" i="5" s="1"/>
  <c r="AZ132" i="5"/>
  <c r="Y134" i="5"/>
  <c r="X133" i="5"/>
  <c r="BL28" i="1"/>
  <c r="AX28" i="1"/>
  <c r="Y130" i="1"/>
  <c r="X129" i="1"/>
  <c r="O131" i="1"/>
  <c r="P132" i="1"/>
  <c r="BH129" i="1"/>
  <c r="AX129" i="1"/>
  <c r="AU130" i="1"/>
  <c r="BJ130" i="1" s="1"/>
  <c r="AV130" i="1"/>
  <c r="BK130" i="1" s="1"/>
  <c r="AS130" i="1"/>
  <c r="AW130" i="1"/>
  <c r="BL130" i="1" s="1"/>
  <c r="AT130" i="1"/>
  <c r="BI130" i="1" s="1"/>
  <c r="AT135" i="5" l="1"/>
  <c r="AS135" i="5"/>
  <c r="AW135" i="5"/>
  <c r="AU135" i="5"/>
  <c r="AV135" i="5"/>
  <c r="AX26" i="5"/>
  <c r="AY26" i="5" s="1"/>
  <c r="BE132" i="5"/>
  <c r="BF132" i="5" s="1"/>
  <c r="BN132" i="5"/>
  <c r="BA133" i="5"/>
  <c r="BO133" i="5" s="1"/>
  <c r="BD133" i="5"/>
  <c r="BR133" i="5" s="1"/>
  <c r="BC133" i="5"/>
  <c r="BQ133" i="5" s="1"/>
  <c r="BB133" i="5"/>
  <c r="BP133" i="5" s="1"/>
  <c r="AZ133" i="5"/>
  <c r="X134" i="5"/>
  <c r="Y135" i="5"/>
  <c r="BH133" i="5"/>
  <c r="AX133" i="5"/>
  <c r="BI134" i="5"/>
  <c r="BL134" i="5"/>
  <c r="BK134" i="5"/>
  <c r="BJ134" i="5"/>
  <c r="P137" i="5"/>
  <c r="O136" i="5"/>
  <c r="AY28" i="1"/>
  <c r="X130" i="1"/>
  <c r="Y131" i="1"/>
  <c r="AX130" i="1"/>
  <c r="BH130" i="1"/>
  <c r="P133" i="1"/>
  <c r="O132" i="1"/>
  <c r="AT131" i="1"/>
  <c r="BI131" i="1" s="1"/>
  <c r="AU131" i="1"/>
  <c r="BJ131" i="1" s="1"/>
  <c r="AW131" i="1"/>
  <c r="BL131" i="1" s="1"/>
  <c r="AV131" i="1"/>
  <c r="BK131" i="1" s="1"/>
  <c r="AS131" i="1"/>
  <c r="AT136" i="5" l="1"/>
  <c r="AS136" i="5"/>
  <c r="AW136" i="5"/>
  <c r="AV136" i="5"/>
  <c r="AU136" i="5"/>
  <c r="AS27" i="5"/>
  <c r="BH27" i="5" s="1"/>
  <c r="P138" i="5"/>
  <c r="O137" i="5"/>
  <c r="AX134" i="5"/>
  <c r="BH134" i="5"/>
  <c r="X135" i="5"/>
  <c r="Y136" i="5"/>
  <c r="BN133" i="5"/>
  <c r="BE133" i="5"/>
  <c r="BF133" i="5" s="1"/>
  <c r="BL135" i="5"/>
  <c r="BK135" i="5"/>
  <c r="BJ135" i="5"/>
  <c r="BI135" i="5"/>
  <c r="BC134" i="5"/>
  <c r="BQ134" i="5" s="1"/>
  <c r="BD134" i="5"/>
  <c r="BR134" i="5" s="1"/>
  <c r="BB134" i="5"/>
  <c r="BP134" i="5" s="1"/>
  <c r="BA134" i="5"/>
  <c r="BO134" i="5" s="1"/>
  <c r="AZ134" i="5"/>
  <c r="AS29" i="1"/>
  <c r="AT29" i="1" s="1"/>
  <c r="BI29" i="1" s="1"/>
  <c r="X131" i="1"/>
  <c r="Y132" i="1"/>
  <c r="P134" i="1"/>
  <c r="O133" i="1"/>
  <c r="AX131" i="1"/>
  <c r="BH131" i="1"/>
  <c r="AU132" i="1"/>
  <c r="BJ132" i="1" s="1"/>
  <c r="AT132" i="1"/>
  <c r="BI132" i="1" s="1"/>
  <c r="AS132" i="1"/>
  <c r="AV132" i="1"/>
  <c r="BK132" i="1" s="1"/>
  <c r="AW132" i="1"/>
  <c r="BL132" i="1" s="1"/>
  <c r="AU137" i="5" l="1"/>
  <c r="AT137" i="5"/>
  <c r="AS137" i="5"/>
  <c r="AW137" i="5"/>
  <c r="AV137" i="5"/>
  <c r="AT27" i="5"/>
  <c r="X136" i="5"/>
  <c r="Y137" i="5"/>
  <c r="BD135" i="5"/>
  <c r="BR135" i="5" s="1"/>
  <c r="BC135" i="5"/>
  <c r="BQ135" i="5" s="1"/>
  <c r="BB135" i="5"/>
  <c r="BP135" i="5" s="1"/>
  <c r="BA135" i="5"/>
  <c r="BO135" i="5" s="1"/>
  <c r="AZ135" i="5"/>
  <c r="AX135" i="5"/>
  <c r="BH135" i="5"/>
  <c r="BN134" i="5"/>
  <c r="BE134" i="5"/>
  <c r="BF134" i="5" s="1"/>
  <c r="BL136" i="5"/>
  <c r="BK136" i="5"/>
  <c r="BJ136" i="5"/>
  <c r="BI136" i="5"/>
  <c r="O138" i="5"/>
  <c r="P139" i="5"/>
  <c r="AU29" i="1"/>
  <c r="BJ29" i="1" s="1"/>
  <c r="BH29" i="1"/>
  <c r="X132" i="1"/>
  <c r="Y133" i="1"/>
  <c r="AT133" i="1"/>
  <c r="BI133" i="1" s="1"/>
  <c r="AW133" i="1"/>
  <c r="BL133" i="1" s="1"/>
  <c r="AV133" i="1"/>
  <c r="BK133" i="1" s="1"/>
  <c r="AS133" i="1"/>
  <c r="AU133" i="1"/>
  <c r="BJ133" i="1" s="1"/>
  <c r="AX132" i="1"/>
  <c r="BH132" i="1"/>
  <c r="P135" i="1"/>
  <c r="O134" i="1"/>
  <c r="AU138" i="5" l="1"/>
  <c r="AT138" i="5"/>
  <c r="AS138" i="5"/>
  <c r="AW138" i="5"/>
  <c r="AV138" i="5"/>
  <c r="BI27" i="5"/>
  <c r="AU27" i="5"/>
  <c r="BJ27" i="5" s="1"/>
  <c r="O139" i="5"/>
  <c r="P140" i="5"/>
  <c r="BK137" i="5"/>
  <c r="BJ137" i="5"/>
  <c r="BI137" i="5"/>
  <c r="BL137" i="5"/>
  <c r="X137" i="5"/>
  <c r="Y138" i="5"/>
  <c r="BH136" i="5"/>
  <c r="AX136" i="5"/>
  <c r="BN135" i="5"/>
  <c r="BE135" i="5"/>
  <c r="BF135" i="5" s="1"/>
  <c r="BD136" i="5"/>
  <c r="BR136" i="5" s="1"/>
  <c r="BC136" i="5"/>
  <c r="BQ136" i="5" s="1"/>
  <c r="BB136" i="5"/>
  <c r="BP136" i="5" s="1"/>
  <c r="BA136" i="5"/>
  <c r="BO136" i="5" s="1"/>
  <c r="AZ136" i="5"/>
  <c r="AV29" i="1"/>
  <c r="BK29" i="1" s="1"/>
  <c r="Y134" i="1"/>
  <c r="X133" i="1"/>
  <c r="AW134" i="1"/>
  <c r="BL134" i="1" s="1"/>
  <c r="AU134" i="1"/>
  <c r="BJ134" i="1" s="1"/>
  <c r="AT134" i="1"/>
  <c r="BI134" i="1" s="1"/>
  <c r="AS134" i="1"/>
  <c r="AV134" i="1"/>
  <c r="BK134" i="1" s="1"/>
  <c r="AX133" i="1"/>
  <c r="BH133" i="1"/>
  <c r="O135" i="1"/>
  <c r="P136" i="1"/>
  <c r="AV27" i="5" l="1"/>
  <c r="BK27" i="5" s="1"/>
  <c r="AU139" i="5"/>
  <c r="AT139" i="5"/>
  <c r="AS139" i="5"/>
  <c r="AW139" i="5"/>
  <c r="AV139" i="5"/>
  <c r="BN136" i="5"/>
  <c r="BE136" i="5"/>
  <c r="BF136" i="5" s="1"/>
  <c r="BD137" i="5"/>
  <c r="BR137" i="5" s="1"/>
  <c r="BC137" i="5"/>
  <c r="BQ137" i="5" s="1"/>
  <c r="BB137" i="5"/>
  <c r="BP137" i="5" s="1"/>
  <c r="BA137" i="5"/>
  <c r="BO137" i="5" s="1"/>
  <c r="AZ137" i="5"/>
  <c r="O140" i="5"/>
  <c r="P141" i="5"/>
  <c r="X138" i="5"/>
  <c r="Y139" i="5"/>
  <c r="BH137" i="5"/>
  <c r="AX137" i="5"/>
  <c r="BL138" i="5"/>
  <c r="BK138" i="5"/>
  <c r="BJ138" i="5"/>
  <c r="BI138" i="5"/>
  <c r="AW29" i="1"/>
  <c r="BL29" i="1" s="1"/>
  <c r="Y135" i="1"/>
  <c r="X134" i="1"/>
  <c r="BH134" i="1"/>
  <c r="AX134" i="1"/>
  <c r="O136" i="1"/>
  <c r="P137" i="1"/>
  <c r="AS135" i="1"/>
  <c r="AU135" i="1"/>
  <c r="BJ135" i="1" s="1"/>
  <c r="AV135" i="1"/>
  <c r="BK135" i="1" s="1"/>
  <c r="AW135" i="1"/>
  <c r="BL135" i="1" s="1"/>
  <c r="AT135" i="1"/>
  <c r="BI135" i="1" s="1"/>
  <c r="AV140" i="5" l="1"/>
  <c r="AU140" i="5"/>
  <c r="AT140" i="5"/>
  <c r="AS140" i="5"/>
  <c r="AW140" i="5"/>
  <c r="AW27" i="5"/>
  <c r="BL27" i="5" s="1"/>
  <c r="Y140" i="5"/>
  <c r="X139" i="5"/>
  <c r="AZ138" i="5"/>
  <c r="BD138" i="5"/>
  <c r="BR138" i="5" s="1"/>
  <c r="BC138" i="5"/>
  <c r="BQ138" i="5" s="1"/>
  <c r="BB138" i="5"/>
  <c r="BP138" i="5" s="1"/>
  <c r="BA138" i="5"/>
  <c r="BO138" i="5" s="1"/>
  <c r="BN137" i="5"/>
  <c r="BE137" i="5"/>
  <c r="BF137" i="5" s="1"/>
  <c r="BH138" i="5"/>
  <c r="AX138" i="5"/>
  <c r="O141" i="5"/>
  <c r="P142" i="5"/>
  <c r="BK139" i="5"/>
  <c r="BJ139" i="5"/>
  <c r="BI139" i="5"/>
  <c r="BL139" i="5"/>
  <c r="AX29" i="1"/>
  <c r="Y136" i="1"/>
  <c r="X135" i="1"/>
  <c r="O137" i="1"/>
  <c r="P138" i="1"/>
  <c r="AU136" i="1"/>
  <c r="BJ136" i="1" s="1"/>
  <c r="AS136" i="1"/>
  <c r="AT136" i="1"/>
  <c r="BI136" i="1" s="1"/>
  <c r="AW136" i="1"/>
  <c r="BL136" i="1" s="1"/>
  <c r="AV136" i="1"/>
  <c r="BK136" i="1" s="1"/>
  <c r="BH135" i="1"/>
  <c r="AX135" i="1"/>
  <c r="AV141" i="5" l="1"/>
  <c r="AU141" i="5"/>
  <c r="AT141" i="5"/>
  <c r="AS141" i="5"/>
  <c r="AW141" i="5"/>
  <c r="AX27" i="5"/>
  <c r="AY27" i="5" s="1"/>
  <c r="O142" i="5"/>
  <c r="P143" i="5"/>
  <c r="BN138" i="5"/>
  <c r="BE138" i="5"/>
  <c r="BF138" i="5" s="1"/>
  <c r="BB139" i="5"/>
  <c r="BP139" i="5" s="1"/>
  <c r="AZ139" i="5"/>
  <c r="BD139" i="5"/>
  <c r="BR139" i="5" s="1"/>
  <c r="BC139" i="5"/>
  <c r="BQ139" i="5" s="1"/>
  <c r="BA139" i="5"/>
  <c r="BO139" i="5" s="1"/>
  <c r="BH139" i="5"/>
  <c r="AX139" i="5"/>
  <c r="BL140" i="5"/>
  <c r="BK140" i="5"/>
  <c r="BJ140" i="5"/>
  <c r="BI140" i="5"/>
  <c r="X140" i="5"/>
  <c r="Y141" i="5"/>
  <c r="AY29" i="1"/>
  <c r="Y137" i="1"/>
  <c r="X136" i="1"/>
  <c r="O138" i="1"/>
  <c r="P139" i="1"/>
  <c r="AT137" i="1"/>
  <c r="BI137" i="1" s="1"/>
  <c r="AU137" i="1"/>
  <c r="BJ137" i="1" s="1"/>
  <c r="AV137" i="1"/>
  <c r="BK137" i="1" s="1"/>
  <c r="AW137" i="1"/>
  <c r="BL137" i="1" s="1"/>
  <c r="AS137" i="1"/>
  <c r="AX136" i="1"/>
  <c r="BH136" i="1"/>
  <c r="AS28" i="5" l="1"/>
  <c r="AV142" i="5"/>
  <c r="AU142" i="5"/>
  <c r="AT142" i="5"/>
  <c r="AS142" i="5"/>
  <c r="AW142" i="5"/>
  <c r="BH140" i="5"/>
  <c r="AX140" i="5"/>
  <c r="AZ140" i="5"/>
  <c r="BD140" i="5"/>
  <c r="BR140" i="5" s="1"/>
  <c r="BC140" i="5"/>
  <c r="BQ140" i="5" s="1"/>
  <c r="BB140" i="5"/>
  <c r="BP140" i="5" s="1"/>
  <c r="BA140" i="5"/>
  <c r="BO140" i="5" s="1"/>
  <c r="Y142" i="5"/>
  <c r="X141" i="5"/>
  <c r="O143" i="5"/>
  <c r="P144" i="5"/>
  <c r="BN139" i="5"/>
  <c r="BE139" i="5"/>
  <c r="BF139" i="5" s="1"/>
  <c r="BL141" i="5"/>
  <c r="BI141" i="5"/>
  <c r="BK141" i="5"/>
  <c r="BJ141" i="5"/>
  <c r="AS30" i="1"/>
  <c r="AT30" i="1" s="1"/>
  <c r="Y138" i="1"/>
  <c r="X137" i="1"/>
  <c r="AU138" i="1"/>
  <c r="BJ138" i="1" s="1"/>
  <c r="AV138" i="1"/>
  <c r="BK138" i="1" s="1"/>
  <c r="AS138" i="1"/>
  <c r="AW138" i="1"/>
  <c r="BL138" i="1" s="1"/>
  <c r="AT138" i="1"/>
  <c r="BI138" i="1" s="1"/>
  <c r="BH137" i="1"/>
  <c r="AX137" i="1"/>
  <c r="O139" i="1"/>
  <c r="P140" i="1"/>
  <c r="AW143" i="5" l="1"/>
  <c r="AV143" i="5"/>
  <c r="AU143" i="5"/>
  <c r="AT143" i="5"/>
  <c r="AS143" i="5"/>
  <c r="AT28" i="5"/>
  <c r="BH28" i="5"/>
  <c r="O144" i="5"/>
  <c r="P145" i="5"/>
  <c r="BD141" i="5"/>
  <c r="BR141" i="5" s="1"/>
  <c r="BC141" i="5"/>
  <c r="BQ141" i="5" s="1"/>
  <c r="BB141" i="5"/>
  <c r="BP141" i="5" s="1"/>
  <c r="BA141" i="5"/>
  <c r="BO141" i="5" s="1"/>
  <c r="AZ141" i="5"/>
  <c r="X142" i="5"/>
  <c r="Y143" i="5"/>
  <c r="BH141" i="5"/>
  <c r="AX141" i="5"/>
  <c r="BN140" i="5"/>
  <c r="BE140" i="5"/>
  <c r="BF140" i="5" s="1"/>
  <c r="BK142" i="5"/>
  <c r="BI142" i="5"/>
  <c r="BJ142" i="5"/>
  <c r="BL142" i="5"/>
  <c r="BI30" i="1"/>
  <c r="AU30" i="1"/>
  <c r="BJ30" i="1" s="1"/>
  <c r="BH30" i="1"/>
  <c r="Y139" i="1"/>
  <c r="X138" i="1"/>
  <c r="P141" i="1"/>
  <c r="O140" i="1"/>
  <c r="AV139" i="1"/>
  <c r="BK139" i="1" s="1"/>
  <c r="AT139" i="1"/>
  <c r="BI139" i="1" s="1"/>
  <c r="AU139" i="1"/>
  <c r="BJ139" i="1" s="1"/>
  <c r="AW139" i="1"/>
  <c r="BL139" i="1" s="1"/>
  <c r="AS139" i="1"/>
  <c r="AX138" i="1"/>
  <c r="BH138" i="1"/>
  <c r="AW144" i="5" l="1"/>
  <c r="AV144" i="5"/>
  <c r="AU144" i="5"/>
  <c r="AT144" i="5"/>
  <c r="AS144" i="5"/>
  <c r="AU28" i="5"/>
  <c r="BJ28" i="5" s="1"/>
  <c r="BI28" i="5"/>
  <c r="Y144" i="5"/>
  <c r="X143" i="5"/>
  <c r="BH142" i="5"/>
  <c r="AX142" i="5"/>
  <c r="BD142" i="5"/>
  <c r="BR142" i="5" s="1"/>
  <c r="BC142" i="5"/>
  <c r="BQ142" i="5" s="1"/>
  <c r="BB142" i="5"/>
  <c r="BP142" i="5" s="1"/>
  <c r="BA142" i="5"/>
  <c r="BO142" i="5" s="1"/>
  <c r="AZ142" i="5"/>
  <c r="P146" i="5"/>
  <c r="O145" i="5"/>
  <c r="BN141" i="5"/>
  <c r="BE141" i="5"/>
  <c r="BF141" i="5" s="1"/>
  <c r="BL143" i="5"/>
  <c r="BK143" i="5"/>
  <c r="BJ143" i="5"/>
  <c r="BI143" i="5"/>
  <c r="AV30" i="1"/>
  <c r="BK30" i="1" s="1"/>
  <c r="X139" i="1"/>
  <c r="Y140" i="1"/>
  <c r="BB138" i="1"/>
  <c r="BP138" i="1" s="1"/>
  <c r="AZ138" i="1"/>
  <c r="BA138" i="1"/>
  <c r="BO138" i="1" s="1"/>
  <c r="BD138" i="1"/>
  <c r="BR138" i="1" s="1"/>
  <c r="BC138" i="1"/>
  <c r="BQ138" i="1" s="1"/>
  <c r="AX139" i="1"/>
  <c r="BH139" i="1"/>
  <c r="AS140" i="1"/>
  <c r="AU140" i="1"/>
  <c r="BJ140" i="1" s="1"/>
  <c r="AW140" i="1"/>
  <c r="BL140" i="1" s="1"/>
  <c r="AT140" i="1"/>
  <c r="BI140" i="1" s="1"/>
  <c r="AV140" i="1"/>
  <c r="BK140" i="1" s="1"/>
  <c r="O141" i="1"/>
  <c r="P142" i="1"/>
  <c r="AV28" i="5" l="1"/>
  <c r="AW28" i="5" s="1"/>
  <c r="AW145" i="5"/>
  <c r="AV145" i="5"/>
  <c r="AU145" i="5"/>
  <c r="AT145" i="5"/>
  <c r="AS145" i="5"/>
  <c r="O146" i="5"/>
  <c r="P147" i="5"/>
  <c r="BL144" i="5"/>
  <c r="BK144" i="5"/>
  <c r="BJ144" i="5"/>
  <c r="BI144" i="5"/>
  <c r="BH143" i="5"/>
  <c r="AX143" i="5"/>
  <c r="BN142" i="5"/>
  <c r="BE142" i="5"/>
  <c r="BF142" i="5" s="1"/>
  <c r="BD143" i="5"/>
  <c r="BR143" i="5" s="1"/>
  <c r="BC143" i="5"/>
  <c r="BQ143" i="5" s="1"/>
  <c r="BB143" i="5"/>
  <c r="BP143" i="5" s="1"/>
  <c r="BA143" i="5"/>
  <c r="BO143" i="5" s="1"/>
  <c r="AZ143" i="5"/>
  <c r="Y145" i="5"/>
  <c r="X144" i="5"/>
  <c r="AW30" i="1"/>
  <c r="BL30" i="1" s="1"/>
  <c r="BN138" i="1"/>
  <c r="BE138" i="1"/>
  <c r="X140" i="1"/>
  <c r="Y141" i="1"/>
  <c r="BD139" i="1"/>
  <c r="BR139" i="1" s="1"/>
  <c r="BA139" i="1"/>
  <c r="BO139" i="1" s="1"/>
  <c r="AZ139" i="1"/>
  <c r="BB139" i="1"/>
  <c r="BP139" i="1" s="1"/>
  <c r="BC139" i="1"/>
  <c r="BQ139" i="1" s="1"/>
  <c r="P143" i="1"/>
  <c r="O142" i="1"/>
  <c r="AT141" i="1"/>
  <c r="BI141" i="1" s="1"/>
  <c r="AU141" i="1"/>
  <c r="BJ141" i="1" s="1"/>
  <c r="AW141" i="1"/>
  <c r="BL141" i="1" s="1"/>
  <c r="AS141" i="1"/>
  <c r="AV141" i="1"/>
  <c r="BK141" i="1" s="1"/>
  <c r="AX140" i="1"/>
  <c r="BH140" i="1"/>
  <c r="BK28" i="5" l="1"/>
  <c r="AW146" i="5"/>
  <c r="AV146" i="5"/>
  <c r="AU146" i="5"/>
  <c r="AT146" i="5"/>
  <c r="AS146" i="5"/>
  <c r="BL28" i="5"/>
  <c r="Y146" i="5"/>
  <c r="X145" i="5"/>
  <c r="AX144" i="5"/>
  <c r="BH144" i="5"/>
  <c r="BA144" i="5"/>
  <c r="BO144" i="5" s="1"/>
  <c r="AZ144" i="5"/>
  <c r="BD144" i="5"/>
  <c r="BR144" i="5" s="1"/>
  <c r="BC144" i="5"/>
  <c r="BQ144" i="5" s="1"/>
  <c r="BB144" i="5"/>
  <c r="BP144" i="5" s="1"/>
  <c r="BN143" i="5"/>
  <c r="BE143" i="5"/>
  <c r="BF143" i="5" s="1"/>
  <c r="P148" i="5"/>
  <c r="O147" i="5"/>
  <c r="BK145" i="5"/>
  <c r="BL145" i="5"/>
  <c r="BJ145" i="5"/>
  <c r="BI145" i="5"/>
  <c r="AX30" i="1"/>
  <c r="X141" i="1"/>
  <c r="Y142" i="1"/>
  <c r="BN139" i="1"/>
  <c r="BE139" i="1"/>
  <c r="BB140" i="1"/>
  <c r="BP140" i="1" s="1"/>
  <c r="AZ140" i="1"/>
  <c r="BC140" i="1"/>
  <c r="BQ140" i="1" s="1"/>
  <c r="BD140" i="1"/>
  <c r="BR140" i="1" s="1"/>
  <c r="BA140" i="1"/>
  <c r="BO140" i="1" s="1"/>
  <c r="BH141" i="1"/>
  <c r="AX141" i="1"/>
  <c r="AV142" i="1"/>
  <c r="BK142" i="1" s="1"/>
  <c r="AW142" i="1"/>
  <c r="BL142" i="1" s="1"/>
  <c r="AS142" i="1"/>
  <c r="AT142" i="1"/>
  <c r="BI142" i="1" s="1"/>
  <c r="AU142" i="1"/>
  <c r="BJ142" i="1" s="1"/>
  <c r="P144" i="1"/>
  <c r="O143" i="1"/>
  <c r="AW147" i="5" l="1"/>
  <c r="AV147" i="5"/>
  <c r="AU147" i="5"/>
  <c r="AT147" i="5"/>
  <c r="AS147" i="5"/>
  <c r="AX28" i="5"/>
  <c r="O148" i="5"/>
  <c r="P149" i="5"/>
  <c r="BL146" i="5"/>
  <c r="BI146" i="5"/>
  <c r="BK146" i="5"/>
  <c r="BJ146" i="5"/>
  <c r="BN144" i="5"/>
  <c r="BE144" i="5"/>
  <c r="BF144" i="5" s="1"/>
  <c r="BH145" i="5"/>
  <c r="AX145" i="5"/>
  <c r="BD145" i="5"/>
  <c r="BR145" i="5" s="1"/>
  <c r="BC145" i="5"/>
  <c r="BQ145" i="5" s="1"/>
  <c r="AZ145" i="5"/>
  <c r="BA145" i="5"/>
  <c r="BO145" i="5" s="1"/>
  <c r="BB145" i="5"/>
  <c r="BP145" i="5" s="1"/>
  <c r="X146" i="5"/>
  <c r="Y147" i="5"/>
  <c r="AY30" i="1"/>
  <c r="BE140" i="1"/>
  <c r="BN140" i="1"/>
  <c r="Y143" i="1"/>
  <c r="X142" i="1"/>
  <c r="BC141" i="1"/>
  <c r="BQ141" i="1" s="1"/>
  <c r="BB141" i="1"/>
  <c r="BP141" i="1" s="1"/>
  <c r="BD141" i="1"/>
  <c r="BR141" i="1" s="1"/>
  <c r="BA141" i="1"/>
  <c r="BO141" i="1" s="1"/>
  <c r="AZ141" i="1"/>
  <c r="P145" i="1"/>
  <c r="O144" i="1"/>
  <c r="AS143" i="1"/>
  <c r="AW143" i="1"/>
  <c r="BL143" i="1" s="1"/>
  <c r="AT143" i="1"/>
  <c r="BI143" i="1" s="1"/>
  <c r="AV143" i="1"/>
  <c r="BK143" i="1" s="1"/>
  <c r="AU143" i="1"/>
  <c r="BJ143" i="1" s="1"/>
  <c r="BH142" i="1"/>
  <c r="AX142" i="1"/>
  <c r="AW148" i="5" l="1"/>
  <c r="AV148" i="5"/>
  <c r="AS148" i="5"/>
  <c r="AU148" i="5"/>
  <c r="AT148" i="5"/>
  <c r="AY28" i="5"/>
  <c r="X147" i="5"/>
  <c r="Y148" i="5"/>
  <c r="BH146" i="5"/>
  <c r="AX146" i="5"/>
  <c r="BN145" i="5"/>
  <c r="BE145" i="5"/>
  <c r="BF145" i="5" s="1"/>
  <c r="P150" i="5"/>
  <c r="O149" i="5"/>
  <c r="BD146" i="5"/>
  <c r="BR146" i="5" s="1"/>
  <c r="BC146" i="5"/>
  <c r="BQ146" i="5" s="1"/>
  <c r="BB146" i="5"/>
  <c r="BP146" i="5" s="1"/>
  <c r="BA146" i="5"/>
  <c r="BO146" i="5" s="1"/>
  <c r="AZ146" i="5"/>
  <c r="BI147" i="5"/>
  <c r="BL147" i="5"/>
  <c r="BJ147" i="5"/>
  <c r="BK147" i="5"/>
  <c r="AS31" i="1"/>
  <c r="BB142" i="1"/>
  <c r="BP142" i="1" s="1"/>
  <c r="BA142" i="1"/>
  <c r="BO142" i="1" s="1"/>
  <c r="AZ142" i="1"/>
  <c r="BC142" i="1"/>
  <c r="BQ142" i="1" s="1"/>
  <c r="BD142" i="1"/>
  <c r="BR142" i="1" s="1"/>
  <c r="X143" i="1"/>
  <c r="Y144" i="1"/>
  <c r="BN141" i="1"/>
  <c r="BE141" i="1"/>
  <c r="AV144" i="1"/>
  <c r="BK144" i="1" s="1"/>
  <c r="AU144" i="1"/>
  <c r="BJ144" i="1" s="1"/>
  <c r="AS144" i="1"/>
  <c r="AT144" i="1"/>
  <c r="BI144" i="1" s="1"/>
  <c r="AW144" i="1"/>
  <c r="BL144" i="1" s="1"/>
  <c r="AX143" i="1"/>
  <c r="BH143" i="1"/>
  <c r="P146" i="1"/>
  <c r="O145" i="1"/>
  <c r="AW149" i="5" l="1"/>
  <c r="AV149" i="5"/>
  <c r="AU149" i="5"/>
  <c r="AT149" i="5"/>
  <c r="AS149" i="5"/>
  <c r="AS29" i="5"/>
  <c r="AT29" i="5" s="1"/>
  <c r="BH147" i="5"/>
  <c r="AX147" i="5"/>
  <c r="BE146" i="5"/>
  <c r="BF146" i="5" s="1"/>
  <c r="BN146" i="5"/>
  <c r="O150" i="5"/>
  <c r="P151" i="5"/>
  <c r="X148" i="5"/>
  <c r="Y149" i="5"/>
  <c r="BL148" i="5"/>
  <c r="BK148" i="5"/>
  <c r="BJ148" i="5"/>
  <c r="BI148" i="5"/>
  <c r="BD147" i="5"/>
  <c r="BR147" i="5" s="1"/>
  <c r="BC147" i="5"/>
  <c r="BQ147" i="5" s="1"/>
  <c r="BB147" i="5"/>
  <c r="BP147" i="5" s="1"/>
  <c r="BA147" i="5"/>
  <c r="BO147" i="5" s="1"/>
  <c r="AZ147" i="5"/>
  <c r="BH31" i="1"/>
  <c r="AT31" i="1"/>
  <c r="X144" i="1"/>
  <c r="Y145" i="1"/>
  <c r="BE142" i="1"/>
  <c r="BN142" i="1"/>
  <c r="BB143" i="1"/>
  <c r="BP143" i="1" s="1"/>
  <c r="BC143" i="1"/>
  <c r="BQ143" i="1" s="1"/>
  <c r="BA143" i="1"/>
  <c r="BO143" i="1" s="1"/>
  <c r="BD143" i="1"/>
  <c r="BR143" i="1" s="1"/>
  <c r="AZ143" i="1"/>
  <c r="BH144" i="1"/>
  <c r="AX144" i="1"/>
  <c r="AT145" i="1"/>
  <c r="BI145" i="1" s="1"/>
  <c r="AU145" i="1"/>
  <c r="BJ145" i="1" s="1"/>
  <c r="AW145" i="1"/>
  <c r="BL145" i="1" s="1"/>
  <c r="AS145" i="1"/>
  <c r="AV145" i="1"/>
  <c r="BK145" i="1" s="1"/>
  <c r="P147" i="1"/>
  <c r="O146" i="1"/>
  <c r="AW150" i="5" l="1"/>
  <c r="AV150" i="5"/>
  <c r="AU150" i="5"/>
  <c r="AT150" i="5"/>
  <c r="AS150" i="5"/>
  <c r="AU29" i="5"/>
  <c r="AV29" i="5" s="1"/>
  <c r="BH29" i="5"/>
  <c r="BI29" i="5"/>
  <c r="BN147" i="5"/>
  <c r="BE147" i="5"/>
  <c r="BF147" i="5" s="1"/>
  <c r="BD148" i="5"/>
  <c r="BR148" i="5" s="1"/>
  <c r="BC148" i="5"/>
  <c r="BQ148" i="5" s="1"/>
  <c r="BB148" i="5"/>
  <c r="BP148" i="5" s="1"/>
  <c r="BA148" i="5"/>
  <c r="BO148" i="5" s="1"/>
  <c r="AZ148" i="5"/>
  <c r="BH148" i="5"/>
  <c r="AX148" i="5"/>
  <c r="BJ149" i="5"/>
  <c r="BL149" i="5"/>
  <c r="BK149" i="5"/>
  <c r="BI149" i="5"/>
  <c r="X149" i="5"/>
  <c r="Y150" i="5"/>
  <c r="P152" i="5"/>
  <c r="O151" i="5"/>
  <c r="BI31" i="1"/>
  <c r="AU31" i="1"/>
  <c r="X145" i="1"/>
  <c r="Y146" i="1"/>
  <c r="BN143" i="1"/>
  <c r="BE143" i="1"/>
  <c r="BD144" i="1"/>
  <c r="BR144" i="1" s="1"/>
  <c r="BC144" i="1"/>
  <c r="BQ144" i="1" s="1"/>
  <c r="BB144" i="1"/>
  <c r="BP144" i="1" s="1"/>
  <c r="AZ144" i="1"/>
  <c r="BA144" i="1"/>
  <c r="BO144" i="1" s="1"/>
  <c r="AV146" i="1"/>
  <c r="BK146" i="1" s="1"/>
  <c r="AT146" i="1"/>
  <c r="BI146" i="1" s="1"/>
  <c r="AW146" i="1"/>
  <c r="BL146" i="1" s="1"/>
  <c r="AU146" i="1"/>
  <c r="BJ146" i="1" s="1"/>
  <c r="AS146" i="1"/>
  <c r="O147" i="1"/>
  <c r="P148" i="1"/>
  <c r="AX145" i="1"/>
  <c r="BH145" i="1"/>
  <c r="AW29" i="5" l="1"/>
  <c r="AT151" i="5"/>
  <c r="AW151" i="5"/>
  <c r="AV151" i="5"/>
  <c r="AU151" i="5"/>
  <c r="AS151" i="5"/>
  <c r="BJ29" i="5"/>
  <c r="AZ149" i="5"/>
  <c r="BD149" i="5"/>
  <c r="BR149" i="5" s="1"/>
  <c r="BC149" i="5"/>
  <c r="BQ149" i="5" s="1"/>
  <c r="BB149" i="5"/>
  <c r="BP149" i="5" s="1"/>
  <c r="BA149" i="5"/>
  <c r="BO149" i="5" s="1"/>
  <c r="BJ150" i="5"/>
  <c r="BI150" i="5"/>
  <c r="BL150" i="5"/>
  <c r="BK150" i="5"/>
  <c r="P153" i="5"/>
  <c r="O152" i="5"/>
  <c r="X150" i="5"/>
  <c r="Y151" i="5"/>
  <c r="BH149" i="5"/>
  <c r="AX149" i="5"/>
  <c r="BE148" i="5"/>
  <c r="BF148" i="5" s="1"/>
  <c r="BN148" i="5"/>
  <c r="BJ31" i="1"/>
  <c r="AV31" i="1"/>
  <c r="BK31" i="1" s="1"/>
  <c r="BE144" i="1"/>
  <c r="BN144" i="1"/>
  <c r="X146" i="1"/>
  <c r="Y147" i="1"/>
  <c r="BA145" i="1"/>
  <c r="BO145" i="1" s="1"/>
  <c r="AZ145" i="1"/>
  <c r="BC145" i="1"/>
  <c r="BQ145" i="1" s="1"/>
  <c r="BB145" i="1"/>
  <c r="BP145" i="1" s="1"/>
  <c r="BD145" i="1"/>
  <c r="BR145" i="1" s="1"/>
  <c r="P149" i="1"/>
  <c r="O148" i="1"/>
  <c r="AU147" i="1"/>
  <c r="BJ147" i="1" s="1"/>
  <c r="AT147" i="1"/>
  <c r="BI147" i="1" s="1"/>
  <c r="AV147" i="1"/>
  <c r="BK147" i="1" s="1"/>
  <c r="AS147" i="1"/>
  <c r="AW147" i="1"/>
  <c r="BL147" i="1" s="1"/>
  <c r="AX146" i="1"/>
  <c r="BH146" i="1"/>
  <c r="AW152" i="5" l="1"/>
  <c r="AV152" i="5"/>
  <c r="AU152" i="5"/>
  <c r="AT152" i="5"/>
  <c r="AS152" i="5"/>
  <c r="BK29" i="5"/>
  <c r="BL151" i="5"/>
  <c r="BJ151" i="5"/>
  <c r="BI151" i="5"/>
  <c r="BK151" i="5"/>
  <c r="O153" i="5"/>
  <c r="P154" i="5"/>
  <c r="BH150" i="5"/>
  <c r="AX150" i="5"/>
  <c r="BD150" i="5"/>
  <c r="BR150" i="5" s="1"/>
  <c r="BC150" i="5"/>
  <c r="BQ150" i="5" s="1"/>
  <c r="BB150" i="5"/>
  <c r="BP150" i="5" s="1"/>
  <c r="BA150" i="5"/>
  <c r="BO150" i="5" s="1"/>
  <c r="AZ150" i="5"/>
  <c r="X151" i="5"/>
  <c r="Y152" i="5"/>
  <c r="BN149" i="5"/>
  <c r="BE149" i="5"/>
  <c r="BF149" i="5" s="1"/>
  <c r="AW31" i="1"/>
  <c r="BL31" i="1" s="1"/>
  <c r="X147" i="1"/>
  <c r="Y148" i="1"/>
  <c r="BC146" i="1"/>
  <c r="BQ146" i="1" s="1"/>
  <c r="BA146" i="1"/>
  <c r="BO146" i="1" s="1"/>
  <c r="AZ146" i="1"/>
  <c r="BD146" i="1"/>
  <c r="BR146" i="1" s="1"/>
  <c r="BB146" i="1"/>
  <c r="BP146" i="1" s="1"/>
  <c r="BN145" i="1"/>
  <c r="BE145" i="1"/>
  <c r="AV148" i="1"/>
  <c r="BK148" i="1" s="1"/>
  <c r="AU148" i="1"/>
  <c r="BJ148" i="1" s="1"/>
  <c r="AS148" i="1"/>
  <c r="AT148" i="1"/>
  <c r="BI148" i="1" s="1"/>
  <c r="AW148" i="1"/>
  <c r="BL148" i="1" s="1"/>
  <c r="P150" i="1"/>
  <c r="O149" i="1"/>
  <c r="AX147" i="1"/>
  <c r="BH147" i="1"/>
  <c r="AW153" i="5" l="1"/>
  <c r="AV153" i="5"/>
  <c r="AU153" i="5"/>
  <c r="AS153" i="5"/>
  <c r="AT153" i="5"/>
  <c r="BL29" i="5"/>
  <c r="BE150" i="5"/>
  <c r="BF150" i="5" s="1"/>
  <c r="BN150" i="5"/>
  <c r="BD151" i="5"/>
  <c r="BR151" i="5" s="1"/>
  <c r="BC151" i="5"/>
  <c r="BQ151" i="5" s="1"/>
  <c r="BB151" i="5"/>
  <c r="BP151" i="5" s="1"/>
  <c r="BA151" i="5"/>
  <c r="BO151" i="5" s="1"/>
  <c r="AZ151" i="5"/>
  <c r="X152" i="5"/>
  <c r="Y153" i="5"/>
  <c r="BL152" i="5"/>
  <c r="BK152" i="5"/>
  <c r="BJ152" i="5"/>
  <c r="BI152" i="5"/>
  <c r="BH151" i="5"/>
  <c r="AX151" i="5"/>
  <c r="O154" i="5"/>
  <c r="P155" i="5"/>
  <c r="AX31" i="1"/>
  <c r="AY31" i="1" s="1"/>
  <c r="X148" i="1"/>
  <c r="Y149" i="1"/>
  <c r="BN146" i="1"/>
  <c r="BE146" i="1"/>
  <c r="BC147" i="1"/>
  <c r="BQ147" i="1" s="1"/>
  <c r="BD147" i="1"/>
  <c r="BR147" i="1" s="1"/>
  <c r="AZ147" i="1"/>
  <c r="BA147" i="1"/>
  <c r="BO147" i="1" s="1"/>
  <c r="BB147" i="1"/>
  <c r="BP147" i="1" s="1"/>
  <c r="P151" i="1"/>
  <c r="O150" i="1"/>
  <c r="AT149" i="1"/>
  <c r="BI149" i="1" s="1"/>
  <c r="AU149" i="1"/>
  <c r="BJ149" i="1" s="1"/>
  <c r="AS149" i="1"/>
  <c r="AV149" i="1"/>
  <c r="BK149" i="1" s="1"/>
  <c r="AW149" i="1"/>
  <c r="BL149" i="1" s="1"/>
  <c r="BH148" i="1"/>
  <c r="AX148" i="1"/>
  <c r="AU154" i="5" l="1"/>
  <c r="AW154" i="5"/>
  <c r="AV154" i="5"/>
  <c r="AT154" i="5"/>
  <c r="AS154" i="5"/>
  <c r="AX29" i="5"/>
  <c r="AY29" i="5" s="1"/>
  <c r="BH152" i="5"/>
  <c r="AX152" i="5"/>
  <c r="O155" i="5"/>
  <c r="P156" i="5"/>
  <c r="BA152" i="5"/>
  <c r="BO152" i="5" s="1"/>
  <c r="AZ152" i="5"/>
  <c r="BD152" i="5"/>
  <c r="BR152" i="5" s="1"/>
  <c r="BC152" i="5"/>
  <c r="BQ152" i="5" s="1"/>
  <c r="BB152" i="5"/>
  <c r="BP152" i="5" s="1"/>
  <c r="BL153" i="5"/>
  <c r="BK153" i="5"/>
  <c r="BI153" i="5"/>
  <c r="BJ153" i="5"/>
  <c r="Y154" i="5"/>
  <c r="X153" i="5"/>
  <c r="BN151" i="5"/>
  <c r="BE151" i="5"/>
  <c r="BF151" i="5" s="1"/>
  <c r="AS32" i="1"/>
  <c r="AT32" i="1"/>
  <c r="BI32" i="1" s="1"/>
  <c r="BN147" i="1"/>
  <c r="BE147" i="1"/>
  <c r="Y150" i="1"/>
  <c r="X149" i="1"/>
  <c r="BD148" i="1"/>
  <c r="BR148" i="1" s="1"/>
  <c r="BB148" i="1"/>
  <c r="BP148" i="1" s="1"/>
  <c r="BA148" i="1"/>
  <c r="BO148" i="1" s="1"/>
  <c r="AZ148" i="1"/>
  <c r="BC148" i="1"/>
  <c r="BQ148" i="1" s="1"/>
  <c r="AX149" i="1"/>
  <c r="BH149" i="1"/>
  <c r="AT150" i="1"/>
  <c r="BI150" i="1" s="1"/>
  <c r="AW150" i="1"/>
  <c r="BL150" i="1" s="1"/>
  <c r="AU150" i="1"/>
  <c r="BJ150" i="1" s="1"/>
  <c r="AS150" i="1"/>
  <c r="AV150" i="1"/>
  <c r="BK150" i="1" s="1"/>
  <c r="O151" i="1"/>
  <c r="P152" i="1"/>
  <c r="AS155" i="5" l="1"/>
  <c r="AW155" i="5"/>
  <c r="AV155" i="5"/>
  <c r="AU155" i="5"/>
  <c r="AT155" i="5"/>
  <c r="AS30" i="5"/>
  <c r="AT30" i="5" s="1"/>
  <c r="Y155" i="5"/>
  <c r="X154" i="5"/>
  <c r="AX153" i="5"/>
  <c r="BH153" i="5"/>
  <c r="BN152" i="5"/>
  <c r="BE152" i="5"/>
  <c r="BF152" i="5" s="1"/>
  <c r="P157" i="5"/>
  <c r="O156" i="5"/>
  <c r="BJ154" i="5"/>
  <c r="BI154" i="5"/>
  <c r="BL154" i="5"/>
  <c r="BK154" i="5"/>
  <c r="BD153" i="5"/>
  <c r="BR153" i="5" s="1"/>
  <c r="BC153" i="5"/>
  <c r="BQ153" i="5" s="1"/>
  <c r="BB153" i="5"/>
  <c r="BP153" i="5" s="1"/>
  <c r="BA153" i="5"/>
  <c r="BO153" i="5" s="1"/>
  <c r="AZ153" i="5"/>
  <c r="BH32" i="1"/>
  <c r="AU32" i="1"/>
  <c r="BJ32" i="1" s="1"/>
  <c r="BE148" i="1"/>
  <c r="BN148" i="1"/>
  <c r="BB149" i="1"/>
  <c r="BP149" i="1" s="1"/>
  <c r="BC149" i="1"/>
  <c r="BQ149" i="1" s="1"/>
  <c r="AZ149" i="1"/>
  <c r="BD149" i="1"/>
  <c r="BR149" i="1" s="1"/>
  <c r="BA149" i="1"/>
  <c r="BO149" i="1" s="1"/>
  <c r="Y151" i="1"/>
  <c r="X150" i="1"/>
  <c r="AS151" i="1"/>
  <c r="AU151" i="1"/>
  <c r="BJ151" i="1" s="1"/>
  <c r="AV151" i="1"/>
  <c r="BK151" i="1" s="1"/>
  <c r="AW151" i="1"/>
  <c r="BL151" i="1" s="1"/>
  <c r="AT151" i="1"/>
  <c r="BI151" i="1" s="1"/>
  <c r="AX150" i="1"/>
  <c r="BH150" i="1"/>
  <c r="O152" i="1"/>
  <c r="P153" i="1"/>
  <c r="AU30" i="5" l="1"/>
  <c r="AS156" i="5"/>
  <c r="AW156" i="5"/>
  <c r="AV156" i="5"/>
  <c r="AU156" i="5"/>
  <c r="AT156" i="5"/>
  <c r="AV30" i="5"/>
  <c r="AW30" i="5" s="1"/>
  <c r="BH30" i="5"/>
  <c r="AX154" i="5"/>
  <c r="BH154" i="5"/>
  <c r="BI155" i="5"/>
  <c r="BL155" i="5"/>
  <c r="BK155" i="5"/>
  <c r="BJ155" i="5"/>
  <c r="BD154" i="5"/>
  <c r="BR154" i="5" s="1"/>
  <c r="BC154" i="5"/>
  <c r="BQ154" i="5" s="1"/>
  <c r="BB154" i="5"/>
  <c r="BP154" i="5" s="1"/>
  <c r="BA154" i="5"/>
  <c r="BO154" i="5" s="1"/>
  <c r="AZ154" i="5"/>
  <c r="BN153" i="5"/>
  <c r="BE153" i="5"/>
  <c r="BF153" i="5" s="1"/>
  <c r="O157" i="5"/>
  <c r="P158" i="5"/>
  <c r="Y156" i="5"/>
  <c r="X155" i="5"/>
  <c r="AV32" i="1"/>
  <c r="Y152" i="1"/>
  <c r="X151" i="1"/>
  <c r="BD150" i="1"/>
  <c r="BR150" i="1" s="1"/>
  <c r="AZ150" i="1"/>
  <c r="BB150" i="1"/>
  <c r="BP150" i="1" s="1"/>
  <c r="BA150" i="1"/>
  <c r="BO150" i="1" s="1"/>
  <c r="BC150" i="1"/>
  <c r="BQ150" i="1" s="1"/>
  <c r="BE149" i="1"/>
  <c r="BN149" i="1"/>
  <c r="AX151" i="1"/>
  <c r="BH151" i="1"/>
  <c r="O153" i="1"/>
  <c r="P154" i="1"/>
  <c r="AS152" i="1"/>
  <c r="AW152" i="1"/>
  <c r="BL152" i="1" s="1"/>
  <c r="AT152" i="1"/>
  <c r="BI152" i="1" s="1"/>
  <c r="AV152" i="1"/>
  <c r="BK152" i="1" s="1"/>
  <c r="AU152" i="1"/>
  <c r="BJ152" i="1" s="1"/>
  <c r="AV157" i="5" l="1"/>
  <c r="AS157" i="5"/>
  <c r="AW157" i="5"/>
  <c r="AU157" i="5"/>
  <c r="AT157" i="5"/>
  <c r="BI30" i="5"/>
  <c r="BJ30" i="5"/>
  <c r="X156" i="5"/>
  <c r="Y157" i="5"/>
  <c r="O158" i="5"/>
  <c r="P159" i="5"/>
  <c r="BN154" i="5"/>
  <c r="BE154" i="5"/>
  <c r="BF154" i="5" s="1"/>
  <c r="BL156" i="5"/>
  <c r="BK156" i="5"/>
  <c r="BJ156" i="5"/>
  <c r="BI156" i="5"/>
  <c r="BD155" i="5"/>
  <c r="BR155" i="5" s="1"/>
  <c r="BC155" i="5"/>
  <c r="BQ155" i="5" s="1"/>
  <c r="BB155" i="5"/>
  <c r="BP155" i="5" s="1"/>
  <c r="BA155" i="5"/>
  <c r="BO155" i="5" s="1"/>
  <c r="AZ155" i="5"/>
  <c r="BH155" i="5"/>
  <c r="AX155" i="5"/>
  <c r="BK32" i="1"/>
  <c r="AW32" i="1"/>
  <c r="BL32" i="1" s="1"/>
  <c r="BE150" i="1"/>
  <c r="BN150" i="1"/>
  <c r="BB151" i="1"/>
  <c r="BP151" i="1" s="1"/>
  <c r="BA151" i="1"/>
  <c r="BO151" i="1" s="1"/>
  <c r="BD151" i="1"/>
  <c r="BR151" i="1" s="1"/>
  <c r="AZ151" i="1"/>
  <c r="BC151" i="1"/>
  <c r="BQ151" i="1" s="1"/>
  <c r="X152" i="1"/>
  <c r="Y153" i="1"/>
  <c r="O154" i="1"/>
  <c r="P155" i="1"/>
  <c r="AS153" i="1"/>
  <c r="AV153" i="1"/>
  <c r="BK153" i="1" s="1"/>
  <c r="AW153" i="1"/>
  <c r="BL153" i="1" s="1"/>
  <c r="AU153" i="1"/>
  <c r="BJ153" i="1" s="1"/>
  <c r="AT153" i="1"/>
  <c r="BI153" i="1" s="1"/>
  <c r="AX152" i="1"/>
  <c r="BH152" i="1"/>
  <c r="AT158" i="5" l="1"/>
  <c r="AS158" i="5"/>
  <c r="AW158" i="5"/>
  <c r="AV158" i="5"/>
  <c r="AU158" i="5"/>
  <c r="BK30" i="5"/>
  <c r="BN155" i="5"/>
  <c r="BE155" i="5"/>
  <c r="BF155" i="5" s="1"/>
  <c r="P160" i="5"/>
  <c r="O159" i="5"/>
  <c r="BL157" i="5"/>
  <c r="BK157" i="5"/>
  <c r="BJ157" i="5"/>
  <c r="BI157" i="5"/>
  <c r="Y158" i="5"/>
  <c r="X157" i="5"/>
  <c r="BH156" i="5"/>
  <c r="AX156" i="5"/>
  <c r="BC156" i="5"/>
  <c r="BQ156" i="5" s="1"/>
  <c r="BB156" i="5"/>
  <c r="BP156" i="5" s="1"/>
  <c r="BA156" i="5"/>
  <c r="BO156" i="5" s="1"/>
  <c r="BD156" i="5"/>
  <c r="BR156" i="5" s="1"/>
  <c r="AZ156" i="5"/>
  <c r="AX32" i="1"/>
  <c r="AY32" i="1" s="1"/>
  <c r="BC152" i="1"/>
  <c r="BQ152" i="1" s="1"/>
  <c r="AZ152" i="1"/>
  <c r="BD152" i="1"/>
  <c r="BR152" i="1" s="1"/>
  <c r="BA152" i="1"/>
  <c r="BO152" i="1" s="1"/>
  <c r="BB152" i="1"/>
  <c r="BP152" i="1" s="1"/>
  <c r="BN151" i="1"/>
  <c r="BE151" i="1"/>
  <c r="X153" i="1"/>
  <c r="Y154" i="1"/>
  <c r="P156" i="1"/>
  <c r="O155" i="1"/>
  <c r="AX153" i="1"/>
  <c r="BH153" i="1"/>
  <c r="AS154" i="1"/>
  <c r="AW154" i="1"/>
  <c r="BL154" i="1" s="1"/>
  <c r="AV154" i="1"/>
  <c r="BK154" i="1" s="1"/>
  <c r="AT154" i="1"/>
  <c r="BI154" i="1" s="1"/>
  <c r="AU154" i="1"/>
  <c r="BJ154" i="1" s="1"/>
  <c r="AT159" i="5" l="1"/>
  <c r="AS159" i="5"/>
  <c r="AW159" i="5"/>
  <c r="AV159" i="5"/>
  <c r="AU159" i="5"/>
  <c r="BL30" i="5"/>
  <c r="BB157" i="5"/>
  <c r="BP157" i="5" s="1"/>
  <c r="BA157" i="5"/>
  <c r="BO157" i="5" s="1"/>
  <c r="AZ157" i="5"/>
  <c r="BD157" i="5"/>
  <c r="BR157" i="5" s="1"/>
  <c r="BC157" i="5"/>
  <c r="BQ157" i="5" s="1"/>
  <c r="BN156" i="5"/>
  <c r="BE156" i="5"/>
  <c r="BF156" i="5" s="1"/>
  <c r="BH157" i="5"/>
  <c r="AX157" i="5"/>
  <c r="BL158" i="5"/>
  <c r="BK158" i="5"/>
  <c r="BJ158" i="5"/>
  <c r="BI158" i="5"/>
  <c r="P161" i="5"/>
  <c r="O160" i="5"/>
  <c r="Y159" i="5"/>
  <c r="X158" i="5"/>
  <c r="AS33" i="1"/>
  <c r="BA153" i="1"/>
  <c r="BO153" i="1" s="1"/>
  <c r="BC153" i="1"/>
  <c r="BQ153" i="1" s="1"/>
  <c r="BB153" i="1"/>
  <c r="BP153" i="1" s="1"/>
  <c r="AZ153" i="1"/>
  <c r="BD153" i="1"/>
  <c r="BR153" i="1" s="1"/>
  <c r="BN152" i="1"/>
  <c r="BE152" i="1"/>
  <c r="Y155" i="1"/>
  <c r="X154" i="1"/>
  <c r="AU155" i="1"/>
  <c r="BJ155" i="1" s="1"/>
  <c r="AV155" i="1"/>
  <c r="BK155" i="1" s="1"/>
  <c r="AS155" i="1"/>
  <c r="AT155" i="1"/>
  <c r="BI155" i="1" s="1"/>
  <c r="AW155" i="1"/>
  <c r="BL155" i="1" s="1"/>
  <c r="AX154" i="1"/>
  <c r="BH154" i="1"/>
  <c r="O156" i="1"/>
  <c r="P157" i="1"/>
  <c r="AT160" i="5" l="1"/>
  <c r="AS160" i="5"/>
  <c r="AW160" i="5"/>
  <c r="AV160" i="5"/>
  <c r="AU160" i="5"/>
  <c r="AX30" i="5"/>
  <c r="AY30" i="5" s="1"/>
  <c r="BC158" i="5"/>
  <c r="BQ158" i="5" s="1"/>
  <c r="BB158" i="5"/>
  <c r="BP158" i="5" s="1"/>
  <c r="BD158" i="5"/>
  <c r="BR158" i="5" s="1"/>
  <c r="BA158" i="5"/>
  <c r="BO158" i="5" s="1"/>
  <c r="AZ158" i="5"/>
  <c r="BL159" i="5"/>
  <c r="BK159" i="5"/>
  <c r="BJ159" i="5"/>
  <c r="BI159" i="5"/>
  <c r="Y160" i="5"/>
  <c r="X159" i="5"/>
  <c r="BH158" i="5"/>
  <c r="AX158" i="5"/>
  <c r="P162" i="5"/>
  <c r="O161" i="5"/>
  <c r="BN157" i="5"/>
  <c r="BE157" i="5"/>
  <c r="BF157" i="5" s="1"/>
  <c r="BH33" i="1"/>
  <c r="AT33" i="1"/>
  <c r="Y156" i="1"/>
  <c r="X155" i="1"/>
  <c r="BN153" i="1"/>
  <c r="BE153" i="1"/>
  <c r="BA154" i="1"/>
  <c r="BO154" i="1" s="1"/>
  <c r="BD154" i="1"/>
  <c r="BR154" i="1" s="1"/>
  <c r="BB154" i="1"/>
  <c r="BP154" i="1" s="1"/>
  <c r="BC154" i="1"/>
  <c r="BQ154" i="1" s="1"/>
  <c r="AZ154" i="1"/>
  <c r="AU156" i="1"/>
  <c r="BJ156" i="1" s="1"/>
  <c r="AW156" i="1"/>
  <c r="BL156" i="1" s="1"/>
  <c r="AT156" i="1"/>
  <c r="BI156" i="1" s="1"/>
  <c r="AV156" i="1"/>
  <c r="BK156" i="1" s="1"/>
  <c r="AS156" i="1"/>
  <c r="BH155" i="1"/>
  <c r="AX155" i="1"/>
  <c r="O157" i="1"/>
  <c r="P158" i="1"/>
  <c r="AU161" i="5" l="1"/>
  <c r="AT161" i="5"/>
  <c r="AS161" i="5"/>
  <c r="AW161" i="5"/>
  <c r="AV161" i="5"/>
  <c r="AS31" i="5"/>
  <c r="Y161" i="5"/>
  <c r="X160" i="5"/>
  <c r="BN158" i="5"/>
  <c r="BE158" i="5"/>
  <c r="BF158" i="5" s="1"/>
  <c r="O162" i="5"/>
  <c r="P163" i="5"/>
  <c r="AX159" i="5"/>
  <c r="BH159" i="5"/>
  <c r="BL160" i="5"/>
  <c r="BK160" i="5"/>
  <c r="BJ160" i="5"/>
  <c r="BI160" i="5"/>
  <c r="BC159" i="5"/>
  <c r="BQ159" i="5" s="1"/>
  <c r="BB159" i="5"/>
  <c r="BP159" i="5" s="1"/>
  <c r="BA159" i="5"/>
  <c r="BO159" i="5" s="1"/>
  <c r="AZ159" i="5"/>
  <c r="BD159" i="5"/>
  <c r="BR159" i="5" s="1"/>
  <c r="BI33" i="1"/>
  <c r="AU33" i="1"/>
  <c r="BJ33" i="1" s="1"/>
  <c r="BB155" i="1"/>
  <c r="BP155" i="1" s="1"/>
  <c r="BC155" i="1"/>
  <c r="BQ155" i="1" s="1"/>
  <c r="BA155" i="1"/>
  <c r="BO155" i="1" s="1"/>
  <c r="BD155" i="1"/>
  <c r="BR155" i="1" s="1"/>
  <c r="AZ155" i="1"/>
  <c r="BE154" i="1"/>
  <c r="BN154" i="1"/>
  <c r="X156" i="1"/>
  <c r="Y157" i="1"/>
  <c r="O158" i="1"/>
  <c r="P159" i="1"/>
  <c r="AU157" i="1"/>
  <c r="BJ157" i="1" s="1"/>
  <c r="AV157" i="1"/>
  <c r="BK157" i="1" s="1"/>
  <c r="AW157" i="1"/>
  <c r="BL157" i="1" s="1"/>
  <c r="AT157" i="1"/>
  <c r="BI157" i="1" s="1"/>
  <c r="AS157" i="1"/>
  <c r="AX156" i="1"/>
  <c r="BH156" i="1"/>
  <c r="AT31" i="5" l="1"/>
  <c r="AU162" i="5"/>
  <c r="AT162" i="5"/>
  <c r="AS162" i="5"/>
  <c r="AW162" i="5"/>
  <c r="AV162" i="5"/>
  <c r="BH31" i="5"/>
  <c r="BN159" i="5"/>
  <c r="BE159" i="5"/>
  <c r="BF159" i="5" s="1"/>
  <c r="P164" i="5"/>
  <c r="O163" i="5"/>
  <c r="BH160" i="5"/>
  <c r="AX160" i="5"/>
  <c r="BD160" i="5"/>
  <c r="BR160" i="5" s="1"/>
  <c r="BC160" i="5"/>
  <c r="BQ160" i="5" s="1"/>
  <c r="BB160" i="5"/>
  <c r="BP160" i="5" s="1"/>
  <c r="BA160" i="5"/>
  <c r="BO160" i="5" s="1"/>
  <c r="AZ160" i="5"/>
  <c r="BK161" i="5"/>
  <c r="BJ161" i="5"/>
  <c r="BI161" i="5"/>
  <c r="BL161" i="5"/>
  <c r="Y162" i="5"/>
  <c r="X161" i="5"/>
  <c r="AV33" i="1"/>
  <c r="BK33" i="1" s="1"/>
  <c r="BA156" i="1"/>
  <c r="BO156" i="1" s="1"/>
  <c r="BC156" i="1"/>
  <c r="BQ156" i="1" s="1"/>
  <c r="BB156" i="1"/>
  <c r="BP156" i="1" s="1"/>
  <c r="BD156" i="1"/>
  <c r="BR156" i="1" s="1"/>
  <c r="AZ156" i="1"/>
  <c r="X157" i="1"/>
  <c r="Y158" i="1"/>
  <c r="BN155" i="1"/>
  <c r="BE155" i="1"/>
  <c r="AX157" i="1"/>
  <c r="BH157" i="1"/>
  <c r="O159" i="1"/>
  <c r="P160" i="1"/>
  <c r="AT158" i="1"/>
  <c r="BI158" i="1" s="1"/>
  <c r="AW158" i="1"/>
  <c r="BL158" i="1" s="1"/>
  <c r="AU158" i="1"/>
  <c r="BJ158" i="1" s="1"/>
  <c r="AV158" i="1"/>
  <c r="BK158" i="1" s="1"/>
  <c r="AS158" i="1"/>
  <c r="BI31" i="5" l="1"/>
  <c r="AU163" i="5"/>
  <c r="AT163" i="5"/>
  <c r="AS163" i="5"/>
  <c r="AW163" i="5"/>
  <c r="AV163" i="5"/>
  <c r="AU31" i="5"/>
  <c r="BJ31" i="5" s="1"/>
  <c r="BA161" i="5"/>
  <c r="BO161" i="5" s="1"/>
  <c r="AZ161" i="5"/>
  <c r="BD161" i="5"/>
  <c r="BR161" i="5" s="1"/>
  <c r="BC161" i="5"/>
  <c r="BQ161" i="5" s="1"/>
  <c r="BB161" i="5"/>
  <c r="BP161" i="5" s="1"/>
  <c r="BN160" i="5"/>
  <c r="BE160" i="5"/>
  <c r="BF160" i="5" s="1"/>
  <c r="BL162" i="5"/>
  <c r="BK162" i="5"/>
  <c r="BJ162" i="5"/>
  <c r="BI162" i="5"/>
  <c r="P165" i="5"/>
  <c r="O164" i="5"/>
  <c r="Y163" i="5"/>
  <c r="X162" i="5"/>
  <c r="BH161" i="5"/>
  <c r="AX161" i="5"/>
  <c r="AW33" i="1"/>
  <c r="BL33" i="1" s="1"/>
  <c r="X158" i="1"/>
  <c r="Y159" i="1"/>
  <c r="BA157" i="1"/>
  <c r="BO157" i="1" s="1"/>
  <c r="AZ157" i="1"/>
  <c r="BC157" i="1"/>
  <c r="BQ157" i="1" s="1"/>
  <c r="BB157" i="1"/>
  <c r="BP157" i="1" s="1"/>
  <c r="BD157" i="1"/>
  <c r="BR157" i="1" s="1"/>
  <c r="BN156" i="1"/>
  <c r="BE156" i="1"/>
  <c r="AX158" i="1"/>
  <c r="BH158" i="1"/>
  <c r="AS159" i="1"/>
  <c r="AT159" i="1"/>
  <c r="BI159" i="1" s="1"/>
  <c r="AV159" i="1"/>
  <c r="BK159" i="1" s="1"/>
  <c r="AW159" i="1"/>
  <c r="BL159" i="1" s="1"/>
  <c r="AU159" i="1"/>
  <c r="BJ159" i="1" s="1"/>
  <c r="O160" i="1"/>
  <c r="P161" i="1"/>
  <c r="AV164" i="5" l="1"/>
  <c r="AU164" i="5"/>
  <c r="AT164" i="5"/>
  <c r="AS164" i="5"/>
  <c r="AW164" i="5"/>
  <c r="AV31" i="5"/>
  <c r="BK31" i="5" s="1"/>
  <c r="Y164" i="5"/>
  <c r="X163" i="5"/>
  <c r="P166" i="5"/>
  <c r="O165" i="5"/>
  <c r="BH162" i="5"/>
  <c r="AX162" i="5"/>
  <c r="BN161" i="5"/>
  <c r="BE161" i="5"/>
  <c r="BF161" i="5" s="1"/>
  <c r="BC162" i="5"/>
  <c r="BQ162" i="5" s="1"/>
  <c r="BB162" i="5"/>
  <c r="BP162" i="5" s="1"/>
  <c r="BA162" i="5"/>
  <c r="BO162" i="5" s="1"/>
  <c r="AZ162" i="5"/>
  <c r="BD162" i="5"/>
  <c r="BR162" i="5" s="1"/>
  <c r="BJ163" i="5"/>
  <c r="BI163" i="5"/>
  <c r="BK163" i="5"/>
  <c r="BL163" i="5"/>
  <c r="AX33" i="1"/>
  <c r="AY33" i="1" s="1"/>
  <c r="BN157" i="1"/>
  <c r="BE157" i="1"/>
  <c r="X159" i="1"/>
  <c r="Y160" i="1"/>
  <c r="BD158" i="1"/>
  <c r="BR158" i="1" s="1"/>
  <c r="AZ158" i="1"/>
  <c r="BA158" i="1"/>
  <c r="BO158" i="1" s="1"/>
  <c r="BB158" i="1"/>
  <c r="BP158" i="1" s="1"/>
  <c r="BC158" i="1"/>
  <c r="BQ158" i="1" s="1"/>
  <c r="O161" i="1"/>
  <c r="P162" i="1"/>
  <c r="AX159" i="1"/>
  <c r="BH159" i="1"/>
  <c r="AW160" i="1"/>
  <c r="BL160" i="1" s="1"/>
  <c r="AT160" i="1"/>
  <c r="BI160" i="1" s="1"/>
  <c r="AV160" i="1"/>
  <c r="BK160" i="1" s="1"/>
  <c r="AS160" i="1"/>
  <c r="AU160" i="1"/>
  <c r="BJ160" i="1" s="1"/>
  <c r="AV165" i="5" l="1"/>
  <c r="AU165" i="5"/>
  <c r="AT165" i="5"/>
  <c r="AS165" i="5"/>
  <c r="AW165" i="5"/>
  <c r="AW31" i="5"/>
  <c r="BL31" i="5" s="1"/>
  <c r="BH163" i="5"/>
  <c r="AX163" i="5"/>
  <c r="BE162" i="5"/>
  <c r="BF162" i="5" s="1"/>
  <c r="BN162" i="5"/>
  <c r="BL164" i="5"/>
  <c r="BK164" i="5"/>
  <c r="BJ164" i="5"/>
  <c r="BI164" i="5"/>
  <c r="O166" i="5"/>
  <c r="P167" i="5"/>
  <c r="BB163" i="5"/>
  <c r="BP163" i="5" s="1"/>
  <c r="BA163" i="5"/>
  <c r="BO163" i="5" s="1"/>
  <c r="BD163" i="5"/>
  <c r="BR163" i="5" s="1"/>
  <c r="BC163" i="5"/>
  <c r="BQ163" i="5" s="1"/>
  <c r="AZ163" i="5"/>
  <c r="Y165" i="5"/>
  <c r="X164" i="5"/>
  <c r="AS34" i="1"/>
  <c r="AT34" i="1" s="1"/>
  <c r="BI34" i="1" s="1"/>
  <c r="X160" i="1"/>
  <c r="Y161" i="1"/>
  <c r="BA159" i="1"/>
  <c r="BO159" i="1" s="1"/>
  <c r="BB159" i="1"/>
  <c r="BP159" i="1" s="1"/>
  <c r="BC159" i="1"/>
  <c r="BQ159" i="1" s="1"/>
  <c r="BD159" i="1"/>
  <c r="BR159" i="1" s="1"/>
  <c r="AZ159" i="1"/>
  <c r="BN158" i="1"/>
  <c r="BE158" i="1"/>
  <c r="O162" i="1"/>
  <c r="P163" i="1"/>
  <c r="AT161" i="1"/>
  <c r="BI161" i="1" s="1"/>
  <c r="AS161" i="1"/>
  <c r="AV161" i="1"/>
  <c r="BK161" i="1" s="1"/>
  <c r="AW161" i="1"/>
  <c r="BL161" i="1" s="1"/>
  <c r="AU161" i="1"/>
  <c r="BJ161" i="1" s="1"/>
  <c r="AX160" i="1"/>
  <c r="BH160" i="1"/>
  <c r="AV166" i="5" l="1"/>
  <c r="AU166" i="5"/>
  <c r="AT166" i="5"/>
  <c r="AS166" i="5"/>
  <c r="AW166" i="5"/>
  <c r="AX31" i="5"/>
  <c r="AY31" i="5" s="1"/>
  <c r="Y166" i="5"/>
  <c r="X165" i="5"/>
  <c r="BC164" i="5"/>
  <c r="BQ164" i="5" s="1"/>
  <c r="BB164" i="5"/>
  <c r="BP164" i="5" s="1"/>
  <c r="BA164" i="5"/>
  <c r="BO164" i="5" s="1"/>
  <c r="AZ164" i="5"/>
  <c r="BD164" i="5"/>
  <c r="BR164" i="5" s="1"/>
  <c r="BN163" i="5"/>
  <c r="BE163" i="5"/>
  <c r="BF163" i="5" s="1"/>
  <c r="BK165" i="5"/>
  <c r="BJ165" i="5"/>
  <c r="BI165" i="5"/>
  <c r="BL165" i="5"/>
  <c r="P168" i="5"/>
  <c r="O167" i="5"/>
  <c r="AX164" i="5"/>
  <c r="BH164" i="5"/>
  <c r="AU34" i="1"/>
  <c r="BJ34" i="1" s="1"/>
  <c r="BH34" i="1"/>
  <c r="BN159" i="1"/>
  <c r="BE159" i="1"/>
  <c r="X161" i="1"/>
  <c r="Y162" i="1"/>
  <c r="BB160" i="1"/>
  <c r="BP160" i="1" s="1"/>
  <c r="BA160" i="1"/>
  <c r="BO160" i="1" s="1"/>
  <c r="BC160" i="1"/>
  <c r="BQ160" i="1" s="1"/>
  <c r="AZ160" i="1"/>
  <c r="BD160" i="1"/>
  <c r="BR160" i="1" s="1"/>
  <c r="P164" i="1"/>
  <c r="O163" i="1"/>
  <c r="AW162" i="1"/>
  <c r="BL162" i="1" s="1"/>
  <c r="AT162" i="1"/>
  <c r="BI162" i="1" s="1"/>
  <c r="AV162" i="1"/>
  <c r="BK162" i="1" s="1"/>
  <c r="AS162" i="1"/>
  <c r="AU162" i="1"/>
  <c r="BJ162" i="1" s="1"/>
  <c r="BH161" i="1"/>
  <c r="AX161" i="1"/>
  <c r="AS32" i="5" l="1"/>
  <c r="AW167" i="5"/>
  <c r="AV167" i="5"/>
  <c r="AU167" i="5"/>
  <c r="AT167" i="5"/>
  <c r="AS167" i="5"/>
  <c r="P169" i="5"/>
  <c r="O168" i="5"/>
  <c r="BK166" i="5"/>
  <c r="BJ166" i="5"/>
  <c r="BI166" i="5"/>
  <c r="BL166" i="5"/>
  <c r="BD165" i="5"/>
  <c r="BR165" i="5" s="1"/>
  <c r="BC165" i="5"/>
  <c r="BQ165" i="5" s="1"/>
  <c r="BB165" i="5"/>
  <c r="BP165" i="5" s="1"/>
  <c r="BA165" i="5"/>
  <c r="BO165" i="5" s="1"/>
  <c r="AZ165" i="5"/>
  <c r="AX165" i="5"/>
  <c r="BH165" i="5"/>
  <c r="BN164" i="5"/>
  <c r="BE164" i="5"/>
  <c r="BF164" i="5" s="1"/>
  <c r="Y167" i="5"/>
  <c r="X166" i="5"/>
  <c r="AV34" i="1"/>
  <c r="BN160" i="1"/>
  <c r="BE160" i="1"/>
  <c r="Y163" i="1"/>
  <c r="X162" i="1"/>
  <c r="BA161" i="1"/>
  <c r="BO161" i="1" s="1"/>
  <c r="BB161" i="1"/>
  <c r="BP161" i="1" s="1"/>
  <c r="BD161" i="1"/>
  <c r="BR161" i="1" s="1"/>
  <c r="AZ161" i="1"/>
  <c r="BC161" i="1"/>
  <c r="BQ161" i="1" s="1"/>
  <c r="AX162" i="1"/>
  <c r="BH162" i="1"/>
  <c r="AT163" i="1"/>
  <c r="BI163" i="1" s="1"/>
  <c r="AS163" i="1"/>
  <c r="AV163" i="1"/>
  <c r="BK163" i="1" s="1"/>
  <c r="AU163" i="1"/>
  <c r="BJ163" i="1" s="1"/>
  <c r="AW163" i="1"/>
  <c r="BL163" i="1" s="1"/>
  <c r="O164" i="1"/>
  <c r="P165" i="1"/>
  <c r="AW168" i="5" l="1"/>
  <c r="AV168" i="5"/>
  <c r="AU168" i="5"/>
  <c r="AT168" i="5"/>
  <c r="AS168" i="5"/>
  <c r="BH32" i="5"/>
  <c r="AT32" i="5"/>
  <c r="BI32" i="5" s="1"/>
  <c r="BN165" i="5"/>
  <c r="BE165" i="5"/>
  <c r="BF165" i="5" s="1"/>
  <c r="BH166" i="5"/>
  <c r="AX166" i="5"/>
  <c r="Y168" i="5"/>
  <c r="X167" i="5"/>
  <c r="BK167" i="5"/>
  <c r="BJ167" i="5"/>
  <c r="BI167" i="5"/>
  <c r="BL167" i="5"/>
  <c r="BD166" i="5"/>
  <c r="BR166" i="5" s="1"/>
  <c r="BA166" i="5"/>
  <c r="BO166" i="5" s="1"/>
  <c r="AZ166" i="5"/>
  <c r="BC166" i="5"/>
  <c r="BQ166" i="5" s="1"/>
  <c r="BB166" i="5"/>
  <c r="BP166" i="5" s="1"/>
  <c r="P170" i="5"/>
  <c r="O169" i="5"/>
  <c r="BK34" i="1"/>
  <c r="AW34" i="1"/>
  <c r="BL34" i="1" s="1"/>
  <c r="BN161" i="1"/>
  <c r="BE161" i="1"/>
  <c r="BC162" i="1"/>
  <c r="BQ162" i="1" s="1"/>
  <c r="BB162" i="1"/>
  <c r="BP162" i="1" s="1"/>
  <c r="BD162" i="1"/>
  <c r="BR162" i="1" s="1"/>
  <c r="BA162" i="1"/>
  <c r="BO162" i="1" s="1"/>
  <c r="AZ162" i="1"/>
  <c r="X163" i="1"/>
  <c r="Y164" i="1"/>
  <c r="AX163" i="1"/>
  <c r="BH163" i="1"/>
  <c r="P166" i="1"/>
  <c r="O165" i="1"/>
  <c r="AS164" i="1"/>
  <c r="AT164" i="1"/>
  <c r="BI164" i="1" s="1"/>
  <c r="AW164" i="1"/>
  <c r="BL164" i="1" s="1"/>
  <c r="AV164" i="1"/>
  <c r="BK164" i="1" s="1"/>
  <c r="AU164" i="1"/>
  <c r="BJ164" i="1" s="1"/>
  <c r="AW169" i="5" l="1"/>
  <c r="AV169" i="5"/>
  <c r="AU169" i="5"/>
  <c r="AT169" i="5"/>
  <c r="AS169" i="5"/>
  <c r="AU32" i="5"/>
  <c r="BJ32" i="5" s="1"/>
  <c r="BK168" i="5"/>
  <c r="BJ168" i="5"/>
  <c r="BI168" i="5"/>
  <c r="BL168" i="5"/>
  <c r="AX167" i="5"/>
  <c r="BH167" i="5"/>
  <c r="AZ167" i="5"/>
  <c r="BD167" i="5"/>
  <c r="BR167" i="5" s="1"/>
  <c r="BC167" i="5"/>
  <c r="BQ167" i="5" s="1"/>
  <c r="BB167" i="5"/>
  <c r="BP167" i="5" s="1"/>
  <c r="BA167" i="5"/>
  <c r="BO167" i="5" s="1"/>
  <c r="Y169" i="5"/>
  <c r="X168" i="5"/>
  <c r="P171" i="5"/>
  <c r="O170" i="5"/>
  <c r="BN166" i="5"/>
  <c r="BE166" i="5"/>
  <c r="BF166" i="5" s="1"/>
  <c r="AX34" i="1"/>
  <c r="AY34" i="1" s="1"/>
  <c r="BB163" i="1"/>
  <c r="BP163" i="1" s="1"/>
  <c r="AZ163" i="1"/>
  <c r="BC163" i="1"/>
  <c r="BQ163" i="1" s="1"/>
  <c r="BA163" i="1"/>
  <c r="BO163" i="1" s="1"/>
  <c r="BD163" i="1"/>
  <c r="BR163" i="1" s="1"/>
  <c r="BN162" i="1"/>
  <c r="BE162" i="1"/>
  <c r="Y165" i="1"/>
  <c r="X164" i="1"/>
  <c r="AW165" i="1"/>
  <c r="BL165" i="1" s="1"/>
  <c r="AU165" i="1"/>
  <c r="BJ165" i="1" s="1"/>
  <c r="AV165" i="1"/>
  <c r="BK165" i="1" s="1"/>
  <c r="AS165" i="1"/>
  <c r="AT165" i="1"/>
  <c r="BI165" i="1" s="1"/>
  <c r="AX164" i="1"/>
  <c r="BH164" i="1"/>
  <c r="P167" i="1"/>
  <c r="O166" i="1"/>
  <c r="AW170" i="5" l="1"/>
  <c r="AV170" i="5"/>
  <c r="AU170" i="5"/>
  <c r="AT170" i="5"/>
  <c r="AS170" i="5"/>
  <c r="AV32" i="5"/>
  <c r="BK169" i="5"/>
  <c r="BJ169" i="5"/>
  <c r="BL169" i="5"/>
  <c r="BI169" i="5"/>
  <c r="Y170" i="5"/>
  <c r="X169" i="5"/>
  <c r="BA168" i="5"/>
  <c r="BO168" i="5" s="1"/>
  <c r="AZ168" i="5"/>
  <c r="BD168" i="5"/>
  <c r="BR168" i="5" s="1"/>
  <c r="BC168" i="5"/>
  <c r="BQ168" i="5" s="1"/>
  <c r="BB168" i="5"/>
  <c r="BP168" i="5" s="1"/>
  <c r="BH168" i="5"/>
  <c r="AX168" i="5"/>
  <c r="O171" i="5"/>
  <c r="P172" i="5"/>
  <c r="BE167" i="5"/>
  <c r="BF167" i="5" s="1"/>
  <c r="BN167" i="5"/>
  <c r="AS35" i="1"/>
  <c r="AT35" i="1"/>
  <c r="BI35" i="1" s="1"/>
  <c r="X165" i="1"/>
  <c r="Y166" i="1"/>
  <c r="BN163" i="1"/>
  <c r="BE163" i="1"/>
  <c r="AZ164" i="1"/>
  <c r="BB164" i="1"/>
  <c r="BP164" i="1" s="1"/>
  <c r="BA164" i="1"/>
  <c r="BO164" i="1" s="1"/>
  <c r="BD164" i="1"/>
  <c r="BR164" i="1" s="1"/>
  <c r="BC164" i="1"/>
  <c r="BQ164" i="1" s="1"/>
  <c r="AS166" i="1"/>
  <c r="AT166" i="1"/>
  <c r="BI166" i="1" s="1"/>
  <c r="AU166" i="1"/>
  <c r="BJ166" i="1" s="1"/>
  <c r="AW166" i="1"/>
  <c r="BL166" i="1" s="1"/>
  <c r="AV166" i="1"/>
  <c r="BK166" i="1" s="1"/>
  <c r="P168" i="1"/>
  <c r="O167" i="1"/>
  <c r="AX165" i="1"/>
  <c r="BH165" i="1"/>
  <c r="AW171" i="5" l="1"/>
  <c r="AV171" i="5"/>
  <c r="AU171" i="5"/>
  <c r="AT171" i="5"/>
  <c r="AS171" i="5"/>
  <c r="AW32" i="5"/>
  <c r="BL32" i="5" s="1"/>
  <c r="BK32" i="5"/>
  <c r="P173" i="5"/>
  <c r="O172" i="5"/>
  <c r="X170" i="5"/>
  <c r="Y171" i="5"/>
  <c r="BL170" i="5"/>
  <c r="BK170" i="5"/>
  <c r="BJ170" i="5"/>
  <c r="BI170" i="5"/>
  <c r="BE168" i="5"/>
  <c r="BF168" i="5" s="1"/>
  <c r="BN168" i="5"/>
  <c r="AX169" i="5"/>
  <c r="BH169" i="5"/>
  <c r="BD169" i="5"/>
  <c r="BR169" i="5" s="1"/>
  <c r="BC169" i="5"/>
  <c r="BQ169" i="5" s="1"/>
  <c r="BB169" i="5"/>
  <c r="BP169" i="5" s="1"/>
  <c r="BA169" i="5"/>
  <c r="BO169" i="5" s="1"/>
  <c r="AZ169" i="5"/>
  <c r="BH35" i="1"/>
  <c r="AU35" i="1"/>
  <c r="BJ35" i="1" s="1"/>
  <c r="X166" i="1"/>
  <c r="Y167" i="1"/>
  <c r="BN164" i="1"/>
  <c r="BE164" i="1"/>
  <c r="BB165" i="1"/>
  <c r="BP165" i="1" s="1"/>
  <c r="BA165" i="1"/>
  <c r="BO165" i="1" s="1"/>
  <c r="BD165" i="1"/>
  <c r="BR165" i="1" s="1"/>
  <c r="AZ165" i="1"/>
  <c r="BC165" i="1"/>
  <c r="BQ165" i="1" s="1"/>
  <c r="AS167" i="1"/>
  <c r="AV167" i="1"/>
  <c r="BK167" i="1" s="1"/>
  <c r="AT167" i="1"/>
  <c r="BI167" i="1" s="1"/>
  <c r="AU167" i="1"/>
  <c r="BJ167" i="1" s="1"/>
  <c r="AW167" i="1"/>
  <c r="BL167" i="1" s="1"/>
  <c r="O168" i="1"/>
  <c r="P169" i="1"/>
  <c r="AX166" i="1"/>
  <c r="BH166" i="1"/>
  <c r="AS172" i="5" l="1"/>
  <c r="AW172" i="5"/>
  <c r="AV172" i="5"/>
  <c r="AU172" i="5"/>
  <c r="AT172" i="5"/>
  <c r="AX32" i="5"/>
  <c r="AY32" i="5" s="1"/>
  <c r="AX170" i="5"/>
  <c r="BH170" i="5"/>
  <c r="Y172" i="5"/>
  <c r="X171" i="5"/>
  <c r="BA170" i="5"/>
  <c r="BO170" i="5" s="1"/>
  <c r="AZ170" i="5"/>
  <c r="BD170" i="5"/>
  <c r="BR170" i="5" s="1"/>
  <c r="BC170" i="5"/>
  <c r="BQ170" i="5" s="1"/>
  <c r="BB170" i="5"/>
  <c r="BP170" i="5" s="1"/>
  <c r="BL171" i="5"/>
  <c r="BK171" i="5"/>
  <c r="BJ171" i="5"/>
  <c r="BI171" i="5"/>
  <c r="BN169" i="5"/>
  <c r="BE169" i="5"/>
  <c r="BF169" i="5" s="1"/>
  <c r="P174" i="5"/>
  <c r="O173" i="5"/>
  <c r="AV35" i="1"/>
  <c r="BK35" i="1" s="1"/>
  <c r="BN165" i="1"/>
  <c r="BE165" i="1"/>
  <c r="Y168" i="1"/>
  <c r="X167" i="1"/>
  <c r="BC166" i="1"/>
  <c r="BQ166" i="1" s="1"/>
  <c r="BA166" i="1"/>
  <c r="BO166" i="1" s="1"/>
  <c r="BD166" i="1"/>
  <c r="BR166" i="1" s="1"/>
  <c r="AZ166" i="1"/>
  <c r="BB166" i="1"/>
  <c r="BP166" i="1" s="1"/>
  <c r="AS168" i="1"/>
  <c r="AU168" i="1"/>
  <c r="BJ168" i="1" s="1"/>
  <c r="AV168" i="1"/>
  <c r="BK168" i="1" s="1"/>
  <c r="AT168" i="1"/>
  <c r="BI168" i="1" s="1"/>
  <c r="AW168" i="1"/>
  <c r="BL168" i="1" s="1"/>
  <c r="BH167" i="1"/>
  <c r="AX167" i="1"/>
  <c r="P170" i="1"/>
  <c r="O169" i="1"/>
  <c r="AS33" i="5" l="1"/>
  <c r="AW173" i="5"/>
  <c r="AV173" i="5"/>
  <c r="AU173" i="5"/>
  <c r="AT173" i="5"/>
  <c r="AS173" i="5"/>
  <c r="BJ172" i="5"/>
  <c r="BI172" i="5"/>
  <c r="BL172" i="5"/>
  <c r="BK172" i="5"/>
  <c r="BE170" i="5"/>
  <c r="BF170" i="5" s="1"/>
  <c r="BN170" i="5"/>
  <c r="AX171" i="5"/>
  <c r="BH171" i="5"/>
  <c r="BA171" i="5"/>
  <c r="BO171" i="5" s="1"/>
  <c r="AZ171" i="5"/>
  <c r="BC171" i="5"/>
  <c r="BQ171" i="5" s="1"/>
  <c r="BB171" i="5"/>
  <c r="BP171" i="5" s="1"/>
  <c r="BD171" i="5"/>
  <c r="BR171" i="5" s="1"/>
  <c r="Y173" i="5"/>
  <c r="X172" i="5"/>
  <c r="P175" i="5"/>
  <c r="O174" i="5"/>
  <c r="AW35" i="1"/>
  <c r="BE166" i="1"/>
  <c r="BN166" i="1"/>
  <c r="BC167" i="1"/>
  <c r="BQ167" i="1" s="1"/>
  <c r="BA167" i="1"/>
  <c r="BO167" i="1" s="1"/>
  <c r="AZ167" i="1"/>
  <c r="BB167" i="1"/>
  <c r="BP167" i="1" s="1"/>
  <c r="BD167" i="1"/>
  <c r="BR167" i="1" s="1"/>
  <c r="Y169" i="1"/>
  <c r="X168" i="1"/>
  <c r="AV169" i="1"/>
  <c r="BK169" i="1" s="1"/>
  <c r="AU169" i="1"/>
  <c r="BJ169" i="1" s="1"/>
  <c r="AS169" i="1"/>
  <c r="AT169" i="1"/>
  <c r="BI169" i="1" s="1"/>
  <c r="AW169" i="1"/>
  <c r="BL169" i="1" s="1"/>
  <c r="P171" i="1"/>
  <c r="O170" i="1"/>
  <c r="AX168" i="1"/>
  <c r="BH168" i="1"/>
  <c r="AT33" i="5" l="1"/>
  <c r="BI33" i="5" s="1"/>
  <c r="AW174" i="5"/>
  <c r="AV174" i="5"/>
  <c r="AU174" i="5"/>
  <c r="AT174" i="5"/>
  <c r="AS174" i="5"/>
  <c r="AU33" i="5"/>
  <c r="AV33" i="5" s="1"/>
  <c r="BH33" i="5"/>
  <c r="BD172" i="5"/>
  <c r="BR172" i="5" s="1"/>
  <c r="BA172" i="5"/>
  <c r="BO172" i="5" s="1"/>
  <c r="AZ172" i="5"/>
  <c r="BB172" i="5"/>
  <c r="BP172" i="5" s="1"/>
  <c r="BC172" i="5"/>
  <c r="BQ172" i="5" s="1"/>
  <c r="X173" i="5"/>
  <c r="Y174" i="5"/>
  <c r="BN171" i="5"/>
  <c r="BE171" i="5"/>
  <c r="BF171" i="5" s="1"/>
  <c r="BL173" i="5"/>
  <c r="BK173" i="5"/>
  <c r="BJ173" i="5"/>
  <c r="BI173" i="5"/>
  <c r="AX172" i="5"/>
  <c r="BH172" i="5"/>
  <c r="P176" i="5"/>
  <c r="O175" i="5"/>
  <c r="BL35" i="1"/>
  <c r="AX35" i="1"/>
  <c r="X169" i="1"/>
  <c r="Y170" i="1"/>
  <c r="AZ168" i="1"/>
  <c r="BD168" i="1"/>
  <c r="BR168" i="1" s="1"/>
  <c r="BB168" i="1"/>
  <c r="BP168" i="1" s="1"/>
  <c r="BC168" i="1"/>
  <c r="BQ168" i="1" s="1"/>
  <c r="BA168" i="1"/>
  <c r="BO168" i="1" s="1"/>
  <c r="BE167" i="1"/>
  <c r="BN167" i="1"/>
  <c r="O171" i="1"/>
  <c r="P172" i="1"/>
  <c r="BH169" i="1"/>
  <c r="AX169" i="1"/>
  <c r="AV170" i="1"/>
  <c r="BK170" i="1" s="1"/>
  <c r="AU170" i="1"/>
  <c r="BJ170" i="1" s="1"/>
  <c r="AT170" i="1"/>
  <c r="BI170" i="1" s="1"/>
  <c r="AS170" i="1"/>
  <c r="AW170" i="1"/>
  <c r="BL170" i="1" s="1"/>
  <c r="AW33" i="5" l="1"/>
  <c r="AW175" i="5"/>
  <c r="AT175" i="5"/>
  <c r="AV175" i="5"/>
  <c r="AU175" i="5"/>
  <c r="AS175" i="5"/>
  <c r="BJ33" i="5"/>
  <c r="O176" i="5"/>
  <c r="P177" i="5"/>
  <c r="BJ174" i="5"/>
  <c r="BI174" i="5"/>
  <c r="BL174" i="5"/>
  <c r="BK174" i="5"/>
  <c r="AX173" i="5"/>
  <c r="BH173" i="5"/>
  <c r="AZ173" i="5"/>
  <c r="BB173" i="5"/>
  <c r="BP173" i="5" s="1"/>
  <c r="BA173" i="5"/>
  <c r="BO173" i="5" s="1"/>
  <c r="BD173" i="5"/>
  <c r="BR173" i="5" s="1"/>
  <c r="BC173" i="5"/>
  <c r="BQ173" i="5" s="1"/>
  <c r="BE172" i="5"/>
  <c r="BF172" i="5" s="1"/>
  <c r="BN172" i="5"/>
  <c r="Y175" i="5"/>
  <c r="X174" i="5"/>
  <c r="AY35" i="1"/>
  <c r="BN168" i="1"/>
  <c r="BE168" i="1"/>
  <c r="X170" i="1"/>
  <c r="Y171" i="1"/>
  <c r="BD169" i="1"/>
  <c r="BR169" i="1" s="1"/>
  <c r="BA169" i="1"/>
  <c r="BO169" i="1" s="1"/>
  <c r="BC169" i="1"/>
  <c r="BQ169" i="1" s="1"/>
  <c r="BB169" i="1"/>
  <c r="BP169" i="1" s="1"/>
  <c r="AZ169" i="1"/>
  <c r="P173" i="1"/>
  <c r="O172" i="1"/>
  <c r="AT171" i="1"/>
  <c r="BI171" i="1" s="1"/>
  <c r="AU171" i="1"/>
  <c r="BJ171" i="1" s="1"/>
  <c r="AS171" i="1"/>
  <c r="AW171" i="1"/>
  <c r="BL171" i="1" s="1"/>
  <c r="AV171" i="1"/>
  <c r="BK171" i="1" s="1"/>
  <c r="BH170" i="1"/>
  <c r="AX170" i="1"/>
  <c r="AW176" i="5" l="1"/>
  <c r="AV176" i="5"/>
  <c r="AU176" i="5"/>
  <c r="AT176" i="5"/>
  <c r="AS176" i="5"/>
  <c r="BB174" i="5"/>
  <c r="BP174" i="5" s="1"/>
  <c r="BA174" i="5"/>
  <c r="BO174" i="5" s="1"/>
  <c r="AZ174" i="5"/>
  <c r="BC174" i="5"/>
  <c r="BQ174" i="5" s="1"/>
  <c r="BD174" i="5"/>
  <c r="BR174" i="5" s="1"/>
  <c r="BN173" i="5"/>
  <c r="BE173" i="5"/>
  <c r="BF173" i="5" s="1"/>
  <c r="AX174" i="5"/>
  <c r="BH174" i="5"/>
  <c r="P178" i="5"/>
  <c r="O177" i="5"/>
  <c r="X175" i="5"/>
  <c r="Y176" i="5"/>
  <c r="BL175" i="5"/>
  <c r="BK175" i="5"/>
  <c r="BJ175" i="5"/>
  <c r="BI175" i="5"/>
  <c r="AS36" i="1"/>
  <c r="AT36" i="1"/>
  <c r="BI36" i="1" s="1"/>
  <c r="Y172" i="1"/>
  <c r="X171" i="1"/>
  <c r="BB170" i="1"/>
  <c r="BP170" i="1" s="1"/>
  <c r="BA170" i="1"/>
  <c r="BO170" i="1" s="1"/>
  <c r="BD170" i="1"/>
  <c r="BR170" i="1" s="1"/>
  <c r="AZ170" i="1"/>
  <c r="BC170" i="1"/>
  <c r="BQ170" i="1" s="1"/>
  <c r="BN169" i="1"/>
  <c r="BE169" i="1"/>
  <c r="BH171" i="1"/>
  <c r="AX171" i="1"/>
  <c r="AS172" i="1"/>
  <c r="AW172" i="1"/>
  <c r="BL172" i="1" s="1"/>
  <c r="AU172" i="1"/>
  <c r="BJ172" i="1" s="1"/>
  <c r="AV172" i="1"/>
  <c r="BK172" i="1" s="1"/>
  <c r="AT172" i="1"/>
  <c r="BI172" i="1" s="1"/>
  <c r="P174" i="1"/>
  <c r="O173" i="1"/>
  <c r="AW177" i="5" l="1"/>
  <c r="AV177" i="5"/>
  <c r="AU177" i="5"/>
  <c r="AS177" i="5"/>
  <c r="AT177" i="5"/>
  <c r="BK33" i="5"/>
  <c r="BL33" i="5"/>
  <c r="BL176" i="5"/>
  <c r="BK176" i="5"/>
  <c r="BJ176" i="5"/>
  <c r="BI176" i="5"/>
  <c r="BH175" i="5"/>
  <c r="AX175" i="5"/>
  <c r="Y177" i="5"/>
  <c r="X176" i="5"/>
  <c r="BN174" i="5"/>
  <c r="BE174" i="5"/>
  <c r="BF174" i="5" s="1"/>
  <c r="P179" i="5"/>
  <c r="O178" i="5"/>
  <c r="BB175" i="5"/>
  <c r="BP175" i="5" s="1"/>
  <c r="BA175" i="5"/>
  <c r="BO175" i="5" s="1"/>
  <c r="AZ175" i="5"/>
  <c r="BD175" i="5"/>
  <c r="BR175" i="5" s="1"/>
  <c r="BC175" i="5"/>
  <c r="BQ175" i="5" s="1"/>
  <c r="BH36" i="1"/>
  <c r="AU36" i="1"/>
  <c r="BJ36" i="1" s="1"/>
  <c r="BN170" i="1"/>
  <c r="BE170" i="1"/>
  <c r="AZ171" i="1"/>
  <c r="BC171" i="1"/>
  <c r="BQ171" i="1" s="1"/>
  <c r="BB171" i="1"/>
  <c r="BP171" i="1" s="1"/>
  <c r="BD171" i="1"/>
  <c r="BR171" i="1" s="1"/>
  <c r="BA171" i="1"/>
  <c r="BO171" i="1" s="1"/>
  <c r="X172" i="1"/>
  <c r="Y173" i="1"/>
  <c r="AW173" i="1"/>
  <c r="BL173" i="1" s="1"/>
  <c r="AU173" i="1"/>
  <c r="BJ173" i="1" s="1"/>
  <c r="AT173" i="1"/>
  <c r="BI173" i="1" s="1"/>
  <c r="AV173" i="1"/>
  <c r="BK173" i="1" s="1"/>
  <c r="AS173" i="1"/>
  <c r="O174" i="1"/>
  <c r="P175" i="1"/>
  <c r="AX172" i="1"/>
  <c r="BH172" i="1"/>
  <c r="AU178" i="5" l="1"/>
  <c r="AW178" i="5"/>
  <c r="AV178" i="5"/>
  <c r="AT178" i="5"/>
  <c r="AS178" i="5"/>
  <c r="AX33" i="5"/>
  <c r="BL177" i="5"/>
  <c r="BK177" i="5"/>
  <c r="BJ177" i="5"/>
  <c r="BI177" i="5"/>
  <c r="BN175" i="5"/>
  <c r="BE175" i="5"/>
  <c r="BF175" i="5" s="1"/>
  <c r="BD176" i="5"/>
  <c r="BR176" i="5" s="1"/>
  <c r="BC176" i="5"/>
  <c r="BQ176" i="5" s="1"/>
  <c r="BB176" i="5"/>
  <c r="BP176" i="5" s="1"/>
  <c r="BA176" i="5"/>
  <c r="BO176" i="5" s="1"/>
  <c r="AZ176" i="5"/>
  <c r="BH176" i="5"/>
  <c r="AX176" i="5"/>
  <c r="O179" i="5"/>
  <c r="P180" i="5"/>
  <c r="Y178" i="5"/>
  <c r="X177" i="5"/>
  <c r="AV36" i="1"/>
  <c r="BK36" i="1" s="1"/>
  <c r="BA172" i="1"/>
  <c r="BO172" i="1" s="1"/>
  <c r="AZ172" i="1"/>
  <c r="BC172" i="1"/>
  <c r="BQ172" i="1" s="1"/>
  <c r="BD172" i="1"/>
  <c r="BR172" i="1" s="1"/>
  <c r="BB172" i="1"/>
  <c r="BP172" i="1" s="1"/>
  <c r="BN171" i="1"/>
  <c r="BE171" i="1"/>
  <c r="X173" i="1"/>
  <c r="Y174" i="1"/>
  <c r="P176" i="1"/>
  <c r="O175" i="1"/>
  <c r="AX173" i="1"/>
  <c r="BH173" i="1"/>
  <c r="AW174" i="1"/>
  <c r="BL174" i="1" s="1"/>
  <c r="AT174" i="1"/>
  <c r="BI174" i="1" s="1"/>
  <c r="AV174" i="1"/>
  <c r="BK174" i="1" s="1"/>
  <c r="AU174" i="1"/>
  <c r="BJ174" i="1" s="1"/>
  <c r="AS174" i="1"/>
  <c r="AS179" i="5" l="1"/>
  <c r="AW179" i="5"/>
  <c r="AV179" i="5"/>
  <c r="AU179" i="5"/>
  <c r="AT179" i="5"/>
  <c r="AY33" i="5"/>
  <c r="BN176" i="5"/>
  <c r="BE176" i="5"/>
  <c r="BF176" i="5" s="1"/>
  <c r="P181" i="5"/>
  <c r="O180" i="5"/>
  <c r="BD177" i="5"/>
  <c r="BR177" i="5" s="1"/>
  <c r="BC177" i="5"/>
  <c r="BQ177" i="5" s="1"/>
  <c r="BA177" i="5"/>
  <c r="BO177" i="5" s="1"/>
  <c r="BB177" i="5"/>
  <c r="BP177" i="5" s="1"/>
  <c r="AZ177" i="5"/>
  <c r="BH177" i="5"/>
  <c r="AX177" i="5"/>
  <c r="X178" i="5"/>
  <c r="Y179" i="5"/>
  <c r="BL178" i="5"/>
  <c r="BK178" i="5"/>
  <c r="BI178" i="5"/>
  <c r="BJ178" i="5"/>
  <c r="AW36" i="1"/>
  <c r="BL36" i="1" s="1"/>
  <c r="AZ173" i="1"/>
  <c r="BA173" i="1"/>
  <c r="BO173" i="1" s="1"/>
  <c r="BD173" i="1"/>
  <c r="BR173" i="1" s="1"/>
  <c r="BC173" i="1"/>
  <c r="BQ173" i="1" s="1"/>
  <c r="BB173" i="1"/>
  <c r="BP173" i="1" s="1"/>
  <c r="BN172" i="1"/>
  <c r="BE172" i="1"/>
  <c r="Y175" i="1"/>
  <c r="X174" i="1"/>
  <c r="BH174" i="1"/>
  <c r="AX174" i="1"/>
  <c r="AU175" i="1"/>
  <c r="BJ175" i="1" s="1"/>
  <c r="AS175" i="1"/>
  <c r="AV175" i="1"/>
  <c r="BK175" i="1" s="1"/>
  <c r="AW175" i="1"/>
  <c r="BL175" i="1" s="1"/>
  <c r="AT175" i="1"/>
  <c r="BI175" i="1" s="1"/>
  <c r="O176" i="1"/>
  <c r="P177" i="1"/>
  <c r="AS180" i="5" l="1"/>
  <c r="AW180" i="5"/>
  <c r="AV180" i="5"/>
  <c r="AT180" i="5"/>
  <c r="AU180" i="5"/>
  <c r="AS34" i="5"/>
  <c r="BD178" i="5"/>
  <c r="BR178" i="5" s="1"/>
  <c r="BC178" i="5"/>
  <c r="BQ178" i="5" s="1"/>
  <c r="BA178" i="5"/>
  <c r="BO178" i="5" s="1"/>
  <c r="AZ178" i="5"/>
  <c r="BB178" i="5"/>
  <c r="BP178" i="5" s="1"/>
  <c r="BE177" i="5"/>
  <c r="BF177" i="5" s="1"/>
  <c r="BN177" i="5"/>
  <c r="AX178" i="5"/>
  <c r="BH178" i="5"/>
  <c r="Y180" i="5"/>
  <c r="X179" i="5"/>
  <c r="BI179" i="5"/>
  <c r="BL179" i="5"/>
  <c r="BK179" i="5"/>
  <c r="BJ179" i="5"/>
  <c r="O181" i="5"/>
  <c r="P182" i="5"/>
  <c r="AX36" i="1"/>
  <c r="AY36" i="1" s="1"/>
  <c r="X175" i="1"/>
  <c r="Y176" i="1"/>
  <c r="BA174" i="1"/>
  <c r="BO174" i="1" s="1"/>
  <c r="BD174" i="1"/>
  <c r="BR174" i="1" s="1"/>
  <c r="BB174" i="1"/>
  <c r="BP174" i="1" s="1"/>
  <c r="BC174" i="1"/>
  <c r="BQ174" i="1" s="1"/>
  <c r="AZ174" i="1"/>
  <c r="BE173" i="1"/>
  <c r="BN173" i="1"/>
  <c r="BH175" i="1"/>
  <c r="AX175" i="1"/>
  <c r="P178" i="1"/>
  <c r="O177" i="1"/>
  <c r="AV176" i="1"/>
  <c r="BK176" i="1" s="1"/>
  <c r="AT176" i="1"/>
  <c r="BI176" i="1" s="1"/>
  <c r="AW176" i="1"/>
  <c r="BL176" i="1" s="1"/>
  <c r="AS176" i="1"/>
  <c r="AU176" i="1"/>
  <c r="BJ176" i="1" s="1"/>
  <c r="AT34" i="5" l="1"/>
  <c r="AU34" i="5" s="1"/>
  <c r="BJ34" i="5" s="1"/>
  <c r="AS181" i="5"/>
  <c r="AV181" i="5"/>
  <c r="AW181" i="5"/>
  <c r="AU181" i="5"/>
  <c r="AT181" i="5"/>
  <c r="BH34" i="5"/>
  <c r="P183" i="5"/>
  <c r="O182" i="5"/>
  <c r="BE178" i="5"/>
  <c r="BF178" i="5" s="1"/>
  <c r="BN178" i="5"/>
  <c r="BL180" i="5"/>
  <c r="BJ180" i="5"/>
  <c r="BI180" i="5"/>
  <c r="BK180" i="5"/>
  <c r="AX179" i="5"/>
  <c r="BH179" i="5"/>
  <c r="Y181" i="5"/>
  <c r="X180" i="5"/>
  <c r="BB179" i="5"/>
  <c r="BP179" i="5" s="1"/>
  <c r="BA179" i="5"/>
  <c r="BO179" i="5" s="1"/>
  <c r="AZ179" i="5"/>
  <c r="BC179" i="5"/>
  <c r="BQ179" i="5" s="1"/>
  <c r="BD179" i="5"/>
  <c r="BR179" i="5" s="1"/>
  <c r="AS37" i="1"/>
  <c r="BE174" i="1"/>
  <c r="BN174" i="1"/>
  <c r="Y177" i="1"/>
  <c r="X176" i="1"/>
  <c r="BC175" i="1"/>
  <c r="BQ175" i="1" s="1"/>
  <c r="BB175" i="1"/>
  <c r="BP175" i="1" s="1"/>
  <c r="BD175" i="1"/>
  <c r="BR175" i="1" s="1"/>
  <c r="BA175" i="1"/>
  <c r="BO175" i="1" s="1"/>
  <c r="AZ175" i="1"/>
  <c r="AU177" i="1"/>
  <c r="BJ177" i="1" s="1"/>
  <c r="AT177" i="1"/>
  <c r="BI177" i="1" s="1"/>
  <c r="AS177" i="1"/>
  <c r="AW177" i="1"/>
  <c r="BL177" i="1" s="1"/>
  <c r="AV177" i="1"/>
  <c r="BK177" i="1" s="1"/>
  <c r="O178" i="1"/>
  <c r="P179" i="1"/>
  <c r="AX176" i="1"/>
  <c r="BH176" i="1"/>
  <c r="BI34" i="5" l="1"/>
  <c r="AT182" i="5"/>
  <c r="AS182" i="5"/>
  <c r="AW182" i="5"/>
  <c r="AV182" i="5"/>
  <c r="AU182" i="5"/>
  <c r="AV34" i="5"/>
  <c r="AW34" i="5" s="1"/>
  <c r="Y182" i="5"/>
  <c r="X181" i="5"/>
  <c r="BN179" i="5"/>
  <c r="BE179" i="5"/>
  <c r="BF179" i="5" s="1"/>
  <c r="AX180" i="5"/>
  <c r="BH180" i="5"/>
  <c r="BD180" i="5"/>
  <c r="BR180" i="5" s="1"/>
  <c r="BC180" i="5"/>
  <c r="BQ180" i="5" s="1"/>
  <c r="BB180" i="5"/>
  <c r="BP180" i="5" s="1"/>
  <c r="BA180" i="5"/>
  <c r="BO180" i="5" s="1"/>
  <c r="AZ180" i="5"/>
  <c r="BK181" i="5"/>
  <c r="BJ181" i="5"/>
  <c r="BI181" i="5"/>
  <c r="BL181" i="5"/>
  <c r="P184" i="5"/>
  <c r="O183" i="5"/>
  <c r="BH37" i="1"/>
  <c r="AT37" i="1"/>
  <c r="BD176" i="1"/>
  <c r="BR176" i="1" s="1"/>
  <c r="BB176" i="1"/>
  <c r="BP176" i="1" s="1"/>
  <c r="BC176" i="1"/>
  <c r="BQ176" i="1" s="1"/>
  <c r="AZ176" i="1"/>
  <c r="BA176" i="1"/>
  <c r="BO176" i="1" s="1"/>
  <c r="X177" i="1"/>
  <c r="Y178" i="1"/>
  <c r="BN175" i="1"/>
  <c r="BE175" i="1"/>
  <c r="AX177" i="1"/>
  <c r="BH177" i="1"/>
  <c r="O179" i="1"/>
  <c r="P180" i="1"/>
  <c r="AV178" i="1"/>
  <c r="BK178" i="1" s="1"/>
  <c r="AU178" i="1"/>
  <c r="BJ178" i="1" s="1"/>
  <c r="AS178" i="1"/>
  <c r="AT178" i="1"/>
  <c r="BI178" i="1" s="1"/>
  <c r="AW178" i="1"/>
  <c r="BL178" i="1" s="1"/>
  <c r="BK34" i="5" l="1"/>
  <c r="AT183" i="5"/>
  <c r="AS183" i="5"/>
  <c r="AW183" i="5"/>
  <c r="AV183" i="5"/>
  <c r="AU183" i="5"/>
  <c r="BL34" i="5"/>
  <c r="P185" i="5"/>
  <c r="O184" i="5"/>
  <c r="BN180" i="5"/>
  <c r="BE180" i="5"/>
  <c r="BF180" i="5" s="1"/>
  <c r="BL182" i="5"/>
  <c r="BK182" i="5"/>
  <c r="BJ182" i="5"/>
  <c r="BI182" i="5"/>
  <c r="BH181" i="5"/>
  <c r="AX181" i="5"/>
  <c r="BD181" i="5"/>
  <c r="BR181" i="5" s="1"/>
  <c r="BC181" i="5"/>
  <c r="BQ181" i="5" s="1"/>
  <c r="BB181" i="5"/>
  <c r="BP181" i="5" s="1"/>
  <c r="BA181" i="5"/>
  <c r="BO181" i="5" s="1"/>
  <c r="AZ181" i="5"/>
  <c r="Y183" i="5"/>
  <c r="X182" i="5"/>
  <c r="BI37" i="1"/>
  <c r="AU37" i="1"/>
  <c r="BE176" i="1"/>
  <c r="BN176" i="1"/>
  <c r="X178" i="1"/>
  <c r="Y179" i="1"/>
  <c r="BA177" i="1"/>
  <c r="BO177" i="1" s="1"/>
  <c r="BB177" i="1"/>
  <c r="BP177" i="1" s="1"/>
  <c r="AZ177" i="1"/>
  <c r="BD177" i="1"/>
  <c r="BR177" i="1" s="1"/>
  <c r="BC177" i="1"/>
  <c r="BQ177" i="1" s="1"/>
  <c r="AX178" i="1"/>
  <c r="BH178" i="1"/>
  <c r="P181" i="1"/>
  <c r="O180" i="1"/>
  <c r="AS179" i="1"/>
  <c r="AV179" i="1"/>
  <c r="BK179" i="1" s="1"/>
  <c r="AU179" i="1"/>
  <c r="BJ179" i="1" s="1"/>
  <c r="AW179" i="1"/>
  <c r="BL179" i="1" s="1"/>
  <c r="AT179" i="1"/>
  <c r="BI179" i="1" s="1"/>
  <c r="AT184" i="5" l="1"/>
  <c r="AS184" i="5"/>
  <c r="AW184" i="5"/>
  <c r="AV184" i="5"/>
  <c r="AU184" i="5"/>
  <c r="AX34" i="5"/>
  <c r="AY34" i="5"/>
  <c r="BC182" i="5"/>
  <c r="BQ182" i="5" s="1"/>
  <c r="BB182" i="5"/>
  <c r="BP182" i="5" s="1"/>
  <c r="BA182" i="5"/>
  <c r="BO182" i="5" s="1"/>
  <c r="BD182" i="5"/>
  <c r="BR182" i="5" s="1"/>
  <c r="AZ182" i="5"/>
  <c r="Y184" i="5"/>
  <c r="X183" i="5"/>
  <c r="AX182" i="5"/>
  <c r="BH182" i="5"/>
  <c r="BE181" i="5"/>
  <c r="BF181" i="5" s="1"/>
  <c r="BN181" i="5"/>
  <c r="BL183" i="5"/>
  <c r="BK183" i="5"/>
  <c r="BJ183" i="5"/>
  <c r="BI183" i="5"/>
  <c r="P186" i="5"/>
  <c r="O185" i="5"/>
  <c r="BJ37" i="1"/>
  <c r="AV37" i="1"/>
  <c r="X179" i="1"/>
  <c r="Y180" i="1"/>
  <c r="BN177" i="1"/>
  <c r="BE177" i="1"/>
  <c r="BC178" i="1"/>
  <c r="BQ178" i="1" s="1"/>
  <c r="BD178" i="1"/>
  <c r="BR178" i="1" s="1"/>
  <c r="BB178" i="1"/>
  <c r="BP178" i="1" s="1"/>
  <c r="BA178" i="1"/>
  <c r="BO178" i="1" s="1"/>
  <c r="AZ178" i="1"/>
  <c r="O181" i="1"/>
  <c r="P182" i="1"/>
  <c r="AX179" i="1"/>
  <c r="BH179" i="1"/>
  <c r="AS180" i="1"/>
  <c r="AT180" i="1"/>
  <c r="BI180" i="1" s="1"/>
  <c r="AW180" i="1"/>
  <c r="BL180" i="1" s="1"/>
  <c r="AV180" i="1"/>
  <c r="BK180" i="1" s="1"/>
  <c r="AU180" i="1"/>
  <c r="BJ180" i="1" s="1"/>
  <c r="AU185" i="5" l="1"/>
  <c r="AT185" i="5"/>
  <c r="AS185" i="5"/>
  <c r="AW185" i="5"/>
  <c r="AV185" i="5"/>
  <c r="AS35" i="5"/>
  <c r="Y185" i="5"/>
  <c r="X184" i="5"/>
  <c r="BN182" i="5"/>
  <c r="BE182" i="5"/>
  <c r="BF182" i="5" s="1"/>
  <c r="O186" i="5"/>
  <c r="P187" i="5"/>
  <c r="AX183" i="5"/>
  <c r="BH183" i="5"/>
  <c r="BL184" i="5"/>
  <c r="BK184" i="5"/>
  <c r="BJ184" i="5"/>
  <c r="BI184" i="5"/>
  <c r="BD183" i="5"/>
  <c r="BR183" i="5" s="1"/>
  <c r="BC183" i="5"/>
  <c r="BQ183" i="5" s="1"/>
  <c r="BB183" i="5"/>
  <c r="BP183" i="5" s="1"/>
  <c r="BA183" i="5"/>
  <c r="BO183" i="5" s="1"/>
  <c r="AZ183" i="5"/>
  <c r="BK37" i="1"/>
  <c r="AW37" i="1"/>
  <c r="Y181" i="1"/>
  <c r="X180" i="1"/>
  <c r="BN178" i="1"/>
  <c r="BE178" i="1"/>
  <c r="BC179" i="1"/>
  <c r="BQ179" i="1" s="1"/>
  <c r="BB179" i="1"/>
  <c r="BP179" i="1" s="1"/>
  <c r="BA179" i="1"/>
  <c r="BO179" i="1" s="1"/>
  <c r="BD179" i="1"/>
  <c r="BR179" i="1" s="1"/>
  <c r="AZ179" i="1"/>
  <c r="AX180" i="1"/>
  <c r="BH180" i="1"/>
  <c r="P183" i="1"/>
  <c r="O182" i="1"/>
  <c r="AW181" i="1"/>
  <c r="BL181" i="1" s="1"/>
  <c r="AU181" i="1"/>
  <c r="BJ181" i="1" s="1"/>
  <c r="AT181" i="1"/>
  <c r="BI181" i="1" s="1"/>
  <c r="AV181" i="1"/>
  <c r="BK181" i="1" s="1"/>
  <c r="AS181" i="1"/>
  <c r="AU186" i="5" l="1"/>
  <c r="AT186" i="5"/>
  <c r="AS186" i="5"/>
  <c r="AW186" i="5"/>
  <c r="AV186" i="5"/>
  <c r="AT35" i="5"/>
  <c r="BH35" i="5"/>
  <c r="BE183" i="5"/>
  <c r="BF183" i="5" s="1"/>
  <c r="BN183" i="5"/>
  <c r="BH184" i="5"/>
  <c r="AX184" i="5"/>
  <c r="BL185" i="5"/>
  <c r="BK185" i="5"/>
  <c r="BJ185" i="5"/>
  <c r="BI185" i="5"/>
  <c r="BD184" i="5"/>
  <c r="BR184" i="5" s="1"/>
  <c r="BC184" i="5"/>
  <c r="BQ184" i="5" s="1"/>
  <c r="BB184" i="5"/>
  <c r="BP184" i="5" s="1"/>
  <c r="AZ184" i="5"/>
  <c r="BA184" i="5"/>
  <c r="BO184" i="5" s="1"/>
  <c r="O187" i="5"/>
  <c r="P188" i="5"/>
  <c r="X185" i="5"/>
  <c r="Y186" i="5"/>
  <c r="BL37" i="1"/>
  <c r="AX37" i="1"/>
  <c r="BC180" i="1"/>
  <c r="BQ180" i="1" s="1"/>
  <c r="BB180" i="1"/>
  <c r="BP180" i="1" s="1"/>
  <c r="BA180" i="1"/>
  <c r="BO180" i="1" s="1"/>
  <c r="BD180" i="1"/>
  <c r="BR180" i="1" s="1"/>
  <c r="AZ180" i="1"/>
  <c r="BE179" i="1"/>
  <c r="BN179" i="1"/>
  <c r="Y182" i="1"/>
  <c r="X181" i="1"/>
  <c r="AX181" i="1"/>
  <c r="BH181" i="1"/>
  <c r="AT182" i="1"/>
  <c r="BI182" i="1" s="1"/>
  <c r="AV182" i="1"/>
  <c r="BK182" i="1" s="1"/>
  <c r="AU182" i="1"/>
  <c r="BJ182" i="1" s="1"/>
  <c r="AS182" i="1"/>
  <c r="AW182" i="1"/>
  <c r="BL182" i="1" s="1"/>
  <c r="O183" i="1"/>
  <c r="P184" i="1"/>
  <c r="AU35" i="5" l="1"/>
  <c r="AV35" i="5" s="1"/>
  <c r="AW35" i="5" s="1"/>
  <c r="BI35" i="5"/>
  <c r="AU187" i="5"/>
  <c r="AT187" i="5"/>
  <c r="AS187" i="5"/>
  <c r="AW187" i="5"/>
  <c r="AV187" i="5"/>
  <c r="X186" i="5"/>
  <c r="Y187" i="5"/>
  <c r="O188" i="5"/>
  <c r="P189" i="5"/>
  <c r="BL186" i="5"/>
  <c r="BK186" i="5"/>
  <c r="BJ186" i="5"/>
  <c r="BI186" i="5"/>
  <c r="BH185" i="5"/>
  <c r="AX185" i="5"/>
  <c r="BC185" i="5"/>
  <c r="BQ185" i="5" s="1"/>
  <c r="BB185" i="5"/>
  <c r="BP185" i="5" s="1"/>
  <c r="BA185" i="5"/>
  <c r="BO185" i="5" s="1"/>
  <c r="AZ185" i="5"/>
  <c r="BD185" i="5"/>
  <c r="BR185" i="5" s="1"/>
  <c r="BN184" i="5"/>
  <c r="BE184" i="5"/>
  <c r="BF184" i="5" s="1"/>
  <c r="AY37" i="1"/>
  <c r="X182" i="1"/>
  <c r="Y183" i="1"/>
  <c r="BC181" i="1"/>
  <c r="BQ181" i="1" s="1"/>
  <c r="BB181" i="1"/>
  <c r="BP181" i="1" s="1"/>
  <c r="BD181" i="1"/>
  <c r="BR181" i="1" s="1"/>
  <c r="AZ181" i="1"/>
  <c r="BA181" i="1"/>
  <c r="BO181" i="1" s="1"/>
  <c r="BE180" i="1"/>
  <c r="BN180" i="1"/>
  <c r="P185" i="1"/>
  <c r="O184" i="1"/>
  <c r="AS183" i="1"/>
  <c r="AV183" i="1"/>
  <c r="BK183" i="1" s="1"/>
  <c r="AT183" i="1"/>
  <c r="BI183" i="1" s="1"/>
  <c r="AU183" i="1"/>
  <c r="BJ183" i="1" s="1"/>
  <c r="AW183" i="1"/>
  <c r="BL183" i="1" s="1"/>
  <c r="AX182" i="1"/>
  <c r="BH182" i="1"/>
  <c r="AV188" i="5" l="1"/>
  <c r="AU188" i="5"/>
  <c r="AT188" i="5"/>
  <c r="AS188" i="5"/>
  <c r="AW188" i="5"/>
  <c r="BJ35" i="5"/>
  <c r="BK35" i="5"/>
  <c r="BN185" i="5"/>
  <c r="BE185" i="5"/>
  <c r="BF185" i="5" s="1"/>
  <c r="BH186" i="5"/>
  <c r="AX186" i="5"/>
  <c r="P190" i="5"/>
  <c r="O189" i="5"/>
  <c r="BL187" i="5"/>
  <c r="BK187" i="5"/>
  <c r="BJ187" i="5"/>
  <c r="BI187" i="5"/>
  <c r="Y188" i="5"/>
  <c r="X187" i="5"/>
  <c r="BD186" i="5"/>
  <c r="BR186" i="5" s="1"/>
  <c r="BC186" i="5"/>
  <c r="BQ186" i="5" s="1"/>
  <c r="BB186" i="5"/>
  <c r="BP186" i="5" s="1"/>
  <c r="BA186" i="5"/>
  <c r="BO186" i="5" s="1"/>
  <c r="AZ186" i="5"/>
  <c r="AS38" i="1"/>
  <c r="BN181" i="1"/>
  <c r="BE181" i="1"/>
  <c r="Y184" i="1"/>
  <c r="X183" i="1"/>
  <c r="BD182" i="1"/>
  <c r="BR182" i="1" s="1"/>
  <c r="BB182" i="1"/>
  <c r="BP182" i="1" s="1"/>
  <c r="BA182" i="1"/>
  <c r="BO182" i="1" s="1"/>
  <c r="AZ182" i="1"/>
  <c r="BC182" i="1"/>
  <c r="BQ182" i="1" s="1"/>
  <c r="BH183" i="1"/>
  <c r="AX183" i="1"/>
  <c r="AS184" i="1"/>
  <c r="AU184" i="1"/>
  <c r="BJ184" i="1" s="1"/>
  <c r="AV184" i="1"/>
  <c r="BK184" i="1" s="1"/>
  <c r="AT184" i="1"/>
  <c r="BI184" i="1" s="1"/>
  <c r="AW184" i="1"/>
  <c r="BL184" i="1" s="1"/>
  <c r="O185" i="1"/>
  <c r="P186" i="1"/>
  <c r="AV189" i="5" l="1"/>
  <c r="AU189" i="5"/>
  <c r="AT189" i="5"/>
  <c r="AS189" i="5"/>
  <c r="AW189" i="5"/>
  <c r="BL35" i="5"/>
  <c r="BE186" i="5"/>
  <c r="BF186" i="5" s="1"/>
  <c r="BN186" i="5"/>
  <c r="BH187" i="5"/>
  <c r="AX187" i="5"/>
  <c r="BA187" i="5"/>
  <c r="BO187" i="5" s="1"/>
  <c r="BC187" i="5"/>
  <c r="BQ187" i="5" s="1"/>
  <c r="BB187" i="5"/>
  <c r="BP187" i="5" s="1"/>
  <c r="AZ187" i="5"/>
  <c r="BD187" i="5"/>
  <c r="BR187" i="5" s="1"/>
  <c r="O190" i="5"/>
  <c r="P191" i="5"/>
  <c r="Y189" i="5"/>
  <c r="X188" i="5"/>
  <c r="BK188" i="5"/>
  <c r="BL188" i="5"/>
  <c r="BJ188" i="5"/>
  <c r="BI188" i="5"/>
  <c r="AT38" i="1"/>
  <c r="BH38" i="1"/>
  <c r="BE182" i="1"/>
  <c r="BN182" i="1"/>
  <c r="BC183" i="1"/>
  <c r="BQ183" i="1" s="1"/>
  <c r="BD183" i="1"/>
  <c r="BR183" i="1" s="1"/>
  <c r="BB183" i="1"/>
  <c r="BP183" i="1" s="1"/>
  <c r="BA183" i="1"/>
  <c r="BO183" i="1" s="1"/>
  <c r="AZ183" i="1"/>
  <c r="Y185" i="1"/>
  <c r="X184" i="1"/>
  <c r="AU185" i="1"/>
  <c r="BJ185" i="1" s="1"/>
  <c r="AT185" i="1"/>
  <c r="BI185" i="1" s="1"/>
  <c r="AV185" i="1"/>
  <c r="BK185" i="1" s="1"/>
  <c r="AS185" i="1"/>
  <c r="AW185" i="1"/>
  <c r="BL185" i="1" s="1"/>
  <c r="P187" i="1"/>
  <c r="O186" i="1"/>
  <c r="AX184" i="1"/>
  <c r="BH184" i="1"/>
  <c r="AV190" i="5" l="1"/>
  <c r="AU190" i="5"/>
  <c r="AT190" i="5"/>
  <c r="AS190" i="5"/>
  <c r="AW190" i="5"/>
  <c r="AX35" i="5"/>
  <c r="AX188" i="5"/>
  <c r="BH188" i="5"/>
  <c r="P192" i="5"/>
  <c r="O191" i="5"/>
  <c r="X189" i="5"/>
  <c r="Y190" i="5"/>
  <c r="BD188" i="5"/>
  <c r="BR188" i="5" s="1"/>
  <c r="BC188" i="5"/>
  <c r="BQ188" i="5" s="1"/>
  <c r="BB188" i="5"/>
  <c r="BP188" i="5" s="1"/>
  <c r="BA188" i="5"/>
  <c r="BO188" i="5" s="1"/>
  <c r="AZ188" i="5"/>
  <c r="BN187" i="5"/>
  <c r="BE187" i="5"/>
  <c r="BF187" i="5" s="1"/>
  <c r="BK189" i="5"/>
  <c r="BJ189" i="5"/>
  <c r="BI189" i="5"/>
  <c r="BL189" i="5"/>
  <c r="BI38" i="1"/>
  <c r="AU38" i="1"/>
  <c r="AV38" i="1" s="1"/>
  <c r="Y186" i="1"/>
  <c r="X185" i="1"/>
  <c r="BN183" i="1"/>
  <c r="BE183" i="1"/>
  <c r="BA184" i="1"/>
  <c r="BO184" i="1" s="1"/>
  <c r="BC184" i="1"/>
  <c r="BQ184" i="1" s="1"/>
  <c r="BB184" i="1"/>
  <c r="BP184" i="1" s="1"/>
  <c r="AZ184" i="1"/>
  <c r="BD184" i="1"/>
  <c r="BR184" i="1" s="1"/>
  <c r="AX185" i="1"/>
  <c r="BH185" i="1"/>
  <c r="AV186" i="1"/>
  <c r="BK186" i="1" s="1"/>
  <c r="AU186" i="1"/>
  <c r="BJ186" i="1" s="1"/>
  <c r="AW186" i="1"/>
  <c r="BL186" i="1" s="1"/>
  <c r="AS186" i="1"/>
  <c r="AT186" i="1"/>
  <c r="BI186" i="1" s="1"/>
  <c r="O187" i="1"/>
  <c r="P188" i="1"/>
  <c r="AW191" i="5" l="1"/>
  <c r="AV191" i="5"/>
  <c r="AU191" i="5"/>
  <c r="AT191" i="5"/>
  <c r="AS191" i="5"/>
  <c r="AY35" i="5"/>
  <c r="Y191" i="5"/>
  <c r="X190" i="5"/>
  <c r="BH189" i="5"/>
  <c r="AX189" i="5"/>
  <c r="BD189" i="5"/>
  <c r="BR189" i="5" s="1"/>
  <c r="BC189" i="5"/>
  <c r="BQ189" i="5" s="1"/>
  <c r="BB189" i="5"/>
  <c r="BP189" i="5" s="1"/>
  <c r="BA189" i="5"/>
  <c r="BO189" i="5" s="1"/>
  <c r="AZ189" i="5"/>
  <c r="BI190" i="5"/>
  <c r="BL190" i="5"/>
  <c r="BK190" i="5"/>
  <c r="BJ190" i="5"/>
  <c r="P193" i="5"/>
  <c r="O192" i="5"/>
  <c r="BN188" i="5"/>
  <c r="BE188" i="5"/>
  <c r="BF188" i="5" s="1"/>
  <c r="BK38" i="1"/>
  <c r="AW38" i="1"/>
  <c r="BL38" i="1" s="1"/>
  <c r="BJ38" i="1"/>
  <c r="BN184" i="1"/>
  <c r="BE184" i="1"/>
  <c r="BB185" i="1"/>
  <c r="BP185" i="1" s="1"/>
  <c r="BA185" i="1"/>
  <c r="BO185" i="1" s="1"/>
  <c r="AZ185" i="1"/>
  <c r="BC185" i="1"/>
  <c r="BQ185" i="1" s="1"/>
  <c r="BD185" i="1"/>
  <c r="BR185" i="1" s="1"/>
  <c r="Y187" i="1"/>
  <c r="X186" i="1"/>
  <c r="O188" i="1"/>
  <c r="P189" i="1"/>
  <c r="AS187" i="1"/>
  <c r="AV187" i="1"/>
  <c r="BK187" i="1" s="1"/>
  <c r="AU187" i="1"/>
  <c r="BJ187" i="1" s="1"/>
  <c r="AW187" i="1"/>
  <c r="BL187" i="1" s="1"/>
  <c r="AT187" i="1"/>
  <c r="BI187" i="1" s="1"/>
  <c r="AX186" i="1"/>
  <c r="BH186" i="1"/>
  <c r="AW192" i="5" l="1"/>
  <c r="AV192" i="5"/>
  <c r="AU192" i="5"/>
  <c r="AT192" i="5"/>
  <c r="AS192" i="5"/>
  <c r="AS36" i="5"/>
  <c r="BH190" i="5"/>
  <c r="AX190" i="5"/>
  <c r="BN189" i="5"/>
  <c r="BE189" i="5"/>
  <c r="BF189" i="5" s="1"/>
  <c r="BL191" i="5"/>
  <c r="BK191" i="5"/>
  <c r="BJ191" i="5"/>
  <c r="BI191" i="5"/>
  <c r="P194" i="5"/>
  <c r="O193" i="5"/>
  <c r="BD190" i="5"/>
  <c r="BR190" i="5" s="1"/>
  <c r="BC190" i="5"/>
  <c r="BQ190" i="5" s="1"/>
  <c r="BB190" i="5"/>
  <c r="BP190" i="5" s="1"/>
  <c r="BA190" i="5"/>
  <c r="BO190" i="5" s="1"/>
  <c r="AZ190" i="5"/>
  <c r="X191" i="5"/>
  <c r="Y192" i="5"/>
  <c r="AX38" i="1"/>
  <c r="X187" i="1"/>
  <c r="Y188" i="1"/>
  <c r="BC186" i="1"/>
  <c r="BQ186" i="1" s="1"/>
  <c r="BB186" i="1"/>
  <c r="BP186" i="1" s="1"/>
  <c r="BA186" i="1"/>
  <c r="BO186" i="1" s="1"/>
  <c r="AZ186" i="1"/>
  <c r="BD186" i="1"/>
  <c r="BR186" i="1" s="1"/>
  <c r="BE185" i="1"/>
  <c r="BN185" i="1"/>
  <c r="AX187" i="1"/>
  <c r="BH187" i="1"/>
  <c r="AT188" i="1"/>
  <c r="BI188" i="1" s="1"/>
  <c r="AW188" i="1"/>
  <c r="BL188" i="1" s="1"/>
  <c r="AS188" i="1"/>
  <c r="AU188" i="1"/>
  <c r="BJ188" i="1" s="1"/>
  <c r="AV188" i="1"/>
  <c r="BK188" i="1" s="1"/>
  <c r="P190" i="1"/>
  <c r="O189" i="1"/>
  <c r="AT36" i="5" l="1"/>
  <c r="AU36" i="5" s="1"/>
  <c r="AW193" i="5"/>
  <c r="AV193" i="5"/>
  <c r="AU193" i="5"/>
  <c r="AT193" i="5"/>
  <c r="AS193" i="5"/>
  <c r="BH36" i="5"/>
  <c r="BL192" i="5"/>
  <c r="BK192" i="5"/>
  <c r="BJ192" i="5"/>
  <c r="BI192" i="5"/>
  <c r="Y193" i="5"/>
  <c r="X192" i="5"/>
  <c r="BN190" i="5"/>
  <c r="BE190" i="5"/>
  <c r="BF190" i="5" s="1"/>
  <c r="BH191" i="5"/>
  <c r="AX191" i="5"/>
  <c r="BB191" i="5"/>
  <c r="BP191" i="5" s="1"/>
  <c r="BA191" i="5"/>
  <c r="BO191" i="5" s="1"/>
  <c r="BD191" i="5"/>
  <c r="BR191" i="5" s="1"/>
  <c r="BC191" i="5"/>
  <c r="BQ191" i="5" s="1"/>
  <c r="AZ191" i="5"/>
  <c r="P195" i="5"/>
  <c r="O194" i="5"/>
  <c r="AY38" i="1"/>
  <c r="BN186" i="1"/>
  <c r="BE186" i="1"/>
  <c r="Y189" i="1"/>
  <c r="X188" i="1"/>
  <c r="BB187" i="1"/>
  <c r="BP187" i="1" s="1"/>
  <c r="AZ187" i="1"/>
  <c r="BD187" i="1"/>
  <c r="BR187" i="1" s="1"/>
  <c r="BC187" i="1"/>
  <c r="BQ187" i="1" s="1"/>
  <c r="BA187" i="1"/>
  <c r="BO187" i="1" s="1"/>
  <c r="P191" i="1"/>
  <c r="O190" i="1"/>
  <c r="AU189" i="1"/>
  <c r="BJ189" i="1" s="1"/>
  <c r="AT189" i="1"/>
  <c r="BI189" i="1" s="1"/>
  <c r="AS189" i="1"/>
  <c r="AV189" i="1"/>
  <c r="BK189" i="1" s="1"/>
  <c r="AW189" i="1"/>
  <c r="BL189" i="1" s="1"/>
  <c r="AX188" i="1"/>
  <c r="BH188" i="1"/>
  <c r="BI36" i="5" l="1"/>
  <c r="AW194" i="5"/>
  <c r="AV194" i="5"/>
  <c r="AU194" i="5"/>
  <c r="AT194" i="5"/>
  <c r="AS194" i="5"/>
  <c r="AV36" i="5"/>
  <c r="AW36" i="5" s="1"/>
  <c r="BJ36" i="5"/>
  <c r="P196" i="5"/>
  <c r="O195" i="5"/>
  <c r="BJ193" i="5"/>
  <c r="BL193" i="5"/>
  <c r="BK193" i="5"/>
  <c r="BI193" i="5"/>
  <c r="X193" i="5"/>
  <c r="Y194" i="5"/>
  <c r="BH192" i="5"/>
  <c r="AX192" i="5"/>
  <c r="BE191" i="5"/>
  <c r="BF191" i="5" s="1"/>
  <c r="BN191" i="5"/>
  <c r="AZ192" i="5"/>
  <c r="BD192" i="5"/>
  <c r="BR192" i="5" s="1"/>
  <c r="BC192" i="5"/>
  <c r="BQ192" i="5" s="1"/>
  <c r="BB192" i="5"/>
  <c r="BP192" i="5" s="1"/>
  <c r="BA192" i="5"/>
  <c r="BO192" i="5" s="1"/>
  <c r="AS39" i="1"/>
  <c r="AT39" i="1" s="1"/>
  <c r="BI39" i="1" s="1"/>
  <c r="BC188" i="1"/>
  <c r="BQ188" i="1" s="1"/>
  <c r="BB188" i="1"/>
  <c r="BP188" i="1" s="1"/>
  <c r="BA188" i="1"/>
  <c r="BO188" i="1" s="1"/>
  <c r="BD188" i="1"/>
  <c r="BR188" i="1" s="1"/>
  <c r="AZ188" i="1"/>
  <c r="X189" i="1"/>
  <c r="Y190" i="1"/>
  <c r="BN187" i="1"/>
  <c r="BE187" i="1"/>
  <c r="AX189" i="1"/>
  <c r="BH189" i="1"/>
  <c r="AV190" i="1"/>
  <c r="BK190" i="1" s="1"/>
  <c r="AU190" i="1"/>
  <c r="BJ190" i="1" s="1"/>
  <c r="AS190" i="1"/>
  <c r="AW190" i="1"/>
  <c r="BL190" i="1" s="1"/>
  <c r="AT190" i="1"/>
  <c r="BI190" i="1" s="1"/>
  <c r="O191" i="1"/>
  <c r="P192" i="1"/>
  <c r="AW195" i="5" l="1"/>
  <c r="AV195" i="5"/>
  <c r="AU195" i="5"/>
  <c r="AT195" i="5"/>
  <c r="AS195" i="5"/>
  <c r="BK36" i="5"/>
  <c r="BN192" i="5"/>
  <c r="BE192" i="5"/>
  <c r="BF192" i="5" s="1"/>
  <c r="X194" i="5"/>
  <c r="Y195" i="5"/>
  <c r="BD193" i="5"/>
  <c r="BR193" i="5" s="1"/>
  <c r="BC193" i="5"/>
  <c r="BQ193" i="5" s="1"/>
  <c r="BB193" i="5"/>
  <c r="BP193" i="5" s="1"/>
  <c r="BA193" i="5"/>
  <c r="BO193" i="5" s="1"/>
  <c r="AZ193" i="5"/>
  <c r="BJ194" i="5"/>
  <c r="BI194" i="5"/>
  <c r="BL194" i="5"/>
  <c r="BK194" i="5"/>
  <c r="BH193" i="5"/>
  <c r="AX193" i="5"/>
  <c r="P197" i="5"/>
  <c r="O196" i="5"/>
  <c r="BH39" i="1"/>
  <c r="AU39" i="1"/>
  <c r="BJ39" i="1" s="1"/>
  <c r="Y191" i="1"/>
  <c r="X190" i="1"/>
  <c r="BC189" i="1"/>
  <c r="BQ189" i="1" s="1"/>
  <c r="BD189" i="1"/>
  <c r="BR189" i="1" s="1"/>
  <c r="BA189" i="1"/>
  <c r="BO189" i="1" s="1"/>
  <c r="BB189" i="1"/>
  <c r="BP189" i="1" s="1"/>
  <c r="AZ189" i="1"/>
  <c r="BN188" i="1"/>
  <c r="BE188" i="1"/>
  <c r="AT191" i="1"/>
  <c r="BI191" i="1" s="1"/>
  <c r="AU191" i="1"/>
  <c r="BJ191" i="1" s="1"/>
  <c r="AS191" i="1"/>
  <c r="AV191" i="1"/>
  <c r="BK191" i="1" s="1"/>
  <c r="AW191" i="1"/>
  <c r="BL191" i="1" s="1"/>
  <c r="O192" i="1"/>
  <c r="P193" i="1"/>
  <c r="AX190" i="1"/>
  <c r="BH190" i="1"/>
  <c r="AS196" i="5" l="1"/>
  <c r="AW196" i="5"/>
  <c r="AV196" i="5"/>
  <c r="AU196" i="5"/>
  <c r="AT196" i="5"/>
  <c r="BL36" i="5"/>
  <c r="BL195" i="5"/>
  <c r="BK195" i="5"/>
  <c r="BJ195" i="5"/>
  <c r="BI195" i="5"/>
  <c r="BN193" i="5"/>
  <c r="BE193" i="5"/>
  <c r="BF193" i="5" s="1"/>
  <c r="AX194" i="5"/>
  <c r="BH194" i="5"/>
  <c r="X195" i="5"/>
  <c r="Y196" i="5"/>
  <c r="P198" i="5"/>
  <c r="O197" i="5"/>
  <c r="BB194" i="5"/>
  <c r="BP194" i="5" s="1"/>
  <c r="BA194" i="5"/>
  <c r="BO194" i="5" s="1"/>
  <c r="AZ194" i="5"/>
  <c r="BD194" i="5"/>
  <c r="BR194" i="5" s="1"/>
  <c r="BC194" i="5"/>
  <c r="BQ194" i="5" s="1"/>
  <c r="AV39" i="1"/>
  <c r="BK39" i="1" s="1"/>
  <c r="BN189" i="1"/>
  <c r="BE189" i="1"/>
  <c r="BA190" i="1"/>
  <c r="BO190" i="1" s="1"/>
  <c r="BD190" i="1"/>
  <c r="BR190" i="1" s="1"/>
  <c r="BC190" i="1"/>
  <c r="BQ190" i="1" s="1"/>
  <c r="AZ190" i="1"/>
  <c r="BB190" i="1"/>
  <c r="BP190" i="1" s="1"/>
  <c r="X191" i="1"/>
  <c r="Y192" i="1"/>
  <c r="AT192" i="1"/>
  <c r="BI192" i="1" s="1"/>
  <c r="AW192" i="1"/>
  <c r="BL192" i="1" s="1"/>
  <c r="AU192" i="1"/>
  <c r="BJ192" i="1" s="1"/>
  <c r="AS192" i="1"/>
  <c r="AV192" i="1"/>
  <c r="BK192" i="1" s="1"/>
  <c r="AX191" i="1"/>
  <c r="BH191" i="1"/>
  <c r="O193" i="1"/>
  <c r="P194" i="1"/>
  <c r="AW197" i="5" l="1"/>
  <c r="AV197" i="5"/>
  <c r="AU197" i="5"/>
  <c r="AT197" i="5"/>
  <c r="AS197" i="5"/>
  <c r="AX36" i="5"/>
  <c r="AY36" i="5" s="1"/>
  <c r="BL196" i="5"/>
  <c r="BK196" i="5"/>
  <c r="BJ196" i="5"/>
  <c r="BI196" i="5"/>
  <c r="Y197" i="5"/>
  <c r="X196" i="5"/>
  <c r="AX195" i="5"/>
  <c r="BH195" i="5"/>
  <c r="BN194" i="5"/>
  <c r="BE194" i="5"/>
  <c r="BF194" i="5" s="1"/>
  <c r="BA195" i="5"/>
  <c r="BO195" i="5" s="1"/>
  <c r="BD195" i="5"/>
  <c r="BR195" i="5" s="1"/>
  <c r="BC195" i="5"/>
  <c r="BQ195" i="5" s="1"/>
  <c r="BB195" i="5"/>
  <c r="BP195" i="5" s="1"/>
  <c r="AZ195" i="5"/>
  <c r="P199" i="5"/>
  <c r="O198" i="5"/>
  <c r="AW39" i="1"/>
  <c r="BL39" i="1" s="1"/>
  <c r="BA191" i="1"/>
  <c r="BO191" i="1" s="1"/>
  <c r="AZ191" i="1"/>
  <c r="BB191" i="1"/>
  <c r="BP191" i="1" s="1"/>
  <c r="BD191" i="1"/>
  <c r="BR191" i="1" s="1"/>
  <c r="BC191" i="1"/>
  <c r="BQ191" i="1" s="1"/>
  <c r="BN190" i="1"/>
  <c r="BE190" i="1"/>
  <c r="Y193" i="1"/>
  <c r="X192" i="1"/>
  <c r="AX192" i="1"/>
  <c r="BH192" i="1"/>
  <c r="O194" i="1"/>
  <c r="P195" i="1"/>
  <c r="AS193" i="1"/>
  <c r="AW193" i="1"/>
  <c r="BL193" i="1" s="1"/>
  <c r="AU193" i="1"/>
  <c r="BJ193" i="1" s="1"/>
  <c r="AT193" i="1"/>
  <c r="BI193" i="1" s="1"/>
  <c r="AV193" i="1"/>
  <c r="BK193" i="1" s="1"/>
  <c r="AW198" i="5" l="1"/>
  <c r="AV198" i="5"/>
  <c r="AU198" i="5"/>
  <c r="AT198" i="5"/>
  <c r="AS198" i="5"/>
  <c r="AS37" i="5"/>
  <c r="BK197" i="5"/>
  <c r="BJ197" i="5"/>
  <c r="BL197" i="5"/>
  <c r="BI197" i="5"/>
  <c r="BE195" i="5"/>
  <c r="BF195" i="5" s="1"/>
  <c r="BN195" i="5"/>
  <c r="Y198" i="5"/>
  <c r="X197" i="5"/>
  <c r="P200" i="5"/>
  <c r="O199" i="5"/>
  <c r="BH196" i="5"/>
  <c r="AX196" i="5"/>
  <c r="BD196" i="5"/>
  <c r="BR196" i="5" s="1"/>
  <c r="BC196" i="5"/>
  <c r="BQ196" i="5" s="1"/>
  <c r="BA196" i="5"/>
  <c r="BO196" i="5" s="1"/>
  <c r="AZ196" i="5"/>
  <c r="BB196" i="5"/>
  <c r="BP196" i="5" s="1"/>
  <c r="AX39" i="1"/>
  <c r="AY39" i="1" s="1"/>
  <c r="Y194" i="1"/>
  <c r="X193" i="1"/>
  <c r="BN191" i="1"/>
  <c r="BE191" i="1"/>
  <c r="BB192" i="1"/>
  <c r="BP192" i="1" s="1"/>
  <c r="BD192" i="1"/>
  <c r="BR192" i="1" s="1"/>
  <c r="BA192" i="1"/>
  <c r="BO192" i="1" s="1"/>
  <c r="AZ192" i="1"/>
  <c r="BC192" i="1"/>
  <c r="BQ192" i="1" s="1"/>
  <c r="AV194" i="1"/>
  <c r="BK194" i="1" s="1"/>
  <c r="AU194" i="1"/>
  <c r="BJ194" i="1" s="1"/>
  <c r="AS194" i="1"/>
  <c r="AW194" i="1"/>
  <c r="BL194" i="1" s="1"/>
  <c r="AT194" i="1"/>
  <c r="BI194" i="1" s="1"/>
  <c r="AX193" i="1"/>
  <c r="BH193" i="1"/>
  <c r="O195" i="1"/>
  <c r="P196" i="1"/>
  <c r="AT37" i="5" l="1"/>
  <c r="AU37" i="5" s="1"/>
  <c r="AV37" i="5" s="1"/>
  <c r="AW37" i="5" s="1"/>
  <c r="AW199" i="5"/>
  <c r="AV199" i="5"/>
  <c r="AT199" i="5"/>
  <c r="AU199" i="5"/>
  <c r="AS199" i="5"/>
  <c r="BH37" i="5"/>
  <c r="BI37" i="5"/>
  <c r="BI198" i="5"/>
  <c r="BL198" i="5"/>
  <c r="BK198" i="5"/>
  <c r="BJ198" i="5"/>
  <c r="BD197" i="5"/>
  <c r="BR197" i="5" s="1"/>
  <c r="BC197" i="5"/>
  <c r="BQ197" i="5" s="1"/>
  <c r="BB197" i="5"/>
  <c r="BP197" i="5" s="1"/>
  <c r="BA197" i="5"/>
  <c r="BO197" i="5" s="1"/>
  <c r="AZ197" i="5"/>
  <c r="AX197" i="5"/>
  <c r="BH197" i="5"/>
  <c r="BE196" i="5"/>
  <c r="BF196" i="5" s="1"/>
  <c r="BN196" i="5"/>
  <c r="O200" i="5"/>
  <c r="P201" i="5"/>
  <c r="X198" i="5"/>
  <c r="Y199" i="5"/>
  <c r="AS40" i="1"/>
  <c r="AT40" i="1" s="1"/>
  <c r="BI40" i="1" s="1"/>
  <c r="BN192" i="1"/>
  <c r="BE192" i="1"/>
  <c r="BC193" i="1"/>
  <c r="BQ193" i="1" s="1"/>
  <c r="BB193" i="1"/>
  <c r="BP193" i="1" s="1"/>
  <c r="AZ193" i="1"/>
  <c r="BD193" i="1"/>
  <c r="BR193" i="1" s="1"/>
  <c r="BA193" i="1"/>
  <c r="BO193" i="1" s="1"/>
  <c r="X194" i="1"/>
  <c r="Y195" i="1"/>
  <c r="P197" i="1"/>
  <c r="O196" i="1"/>
  <c r="AX194" i="1"/>
  <c r="BH194" i="1"/>
  <c r="AT195" i="1"/>
  <c r="BI195" i="1" s="1"/>
  <c r="AS195" i="1"/>
  <c r="AV195" i="1"/>
  <c r="BK195" i="1" s="1"/>
  <c r="AU195" i="1"/>
  <c r="BJ195" i="1" s="1"/>
  <c r="AW195" i="1"/>
  <c r="BL195" i="1" s="1"/>
  <c r="AW200" i="5" l="1"/>
  <c r="AV200" i="5"/>
  <c r="AU200" i="5"/>
  <c r="AT200" i="5"/>
  <c r="AS200" i="5"/>
  <c r="X199" i="5"/>
  <c r="Y200" i="5"/>
  <c r="BE197" i="5"/>
  <c r="BF197" i="5" s="1"/>
  <c r="BN197" i="5"/>
  <c r="BL199" i="5"/>
  <c r="BK199" i="5"/>
  <c r="BJ199" i="5"/>
  <c r="BI199" i="5"/>
  <c r="BD198" i="5"/>
  <c r="BR198" i="5" s="1"/>
  <c r="AZ198" i="5"/>
  <c r="BC198" i="5"/>
  <c r="BQ198" i="5" s="1"/>
  <c r="BB198" i="5"/>
  <c r="BP198" i="5" s="1"/>
  <c r="BA198" i="5"/>
  <c r="BO198" i="5" s="1"/>
  <c r="O201" i="5"/>
  <c r="P202" i="5"/>
  <c r="BH198" i="5"/>
  <c r="AX198" i="5"/>
  <c r="AU40" i="1"/>
  <c r="BH40" i="1"/>
  <c r="BB194" i="1"/>
  <c r="BP194" i="1" s="1"/>
  <c r="BD194" i="1"/>
  <c r="BR194" i="1" s="1"/>
  <c r="BA194" i="1"/>
  <c r="BO194" i="1" s="1"/>
  <c r="AZ194" i="1"/>
  <c r="BC194" i="1"/>
  <c r="BQ194" i="1" s="1"/>
  <c r="Y196" i="1"/>
  <c r="X195" i="1"/>
  <c r="BE193" i="1"/>
  <c r="BN193" i="1"/>
  <c r="AX195" i="1"/>
  <c r="BH195" i="1"/>
  <c r="AS196" i="1"/>
  <c r="AW196" i="1"/>
  <c r="BL196" i="1" s="1"/>
  <c r="AT196" i="1"/>
  <c r="BI196" i="1" s="1"/>
  <c r="AV196" i="1"/>
  <c r="BK196" i="1" s="1"/>
  <c r="AU196" i="1"/>
  <c r="BJ196" i="1" s="1"/>
  <c r="P198" i="1"/>
  <c r="O197" i="1"/>
  <c r="AW201" i="5" l="1"/>
  <c r="AV201" i="5"/>
  <c r="AU201" i="5"/>
  <c r="AT201" i="5"/>
  <c r="AS201" i="5"/>
  <c r="BJ37" i="5"/>
  <c r="BK37" i="5"/>
  <c r="P203" i="5"/>
  <c r="O202" i="5"/>
  <c r="BN198" i="5"/>
  <c r="BE198" i="5"/>
  <c r="BF198" i="5" s="1"/>
  <c r="BL200" i="5"/>
  <c r="BI200" i="5"/>
  <c r="BK200" i="5"/>
  <c r="BJ200" i="5"/>
  <c r="AX199" i="5"/>
  <c r="BH199" i="5"/>
  <c r="X200" i="5"/>
  <c r="Y201" i="5"/>
  <c r="BD199" i="5"/>
  <c r="BR199" i="5" s="1"/>
  <c r="BC199" i="5"/>
  <c r="BQ199" i="5" s="1"/>
  <c r="BB199" i="5"/>
  <c r="BP199" i="5" s="1"/>
  <c r="BA199" i="5"/>
  <c r="BO199" i="5" s="1"/>
  <c r="AZ199" i="5"/>
  <c r="BJ40" i="1"/>
  <c r="AV40" i="1"/>
  <c r="BE194" i="1"/>
  <c r="BN194" i="1"/>
  <c r="AZ195" i="1"/>
  <c r="BA195" i="1"/>
  <c r="BO195" i="1" s="1"/>
  <c r="BC195" i="1"/>
  <c r="BQ195" i="1" s="1"/>
  <c r="BD195" i="1"/>
  <c r="BR195" i="1" s="1"/>
  <c r="BB195" i="1"/>
  <c r="BP195" i="1" s="1"/>
  <c r="Y197" i="1"/>
  <c r="X196" i="1"/>
  <c r="P199" i="1"/>
  <c r="O198" i="1"/>
  <c r="AX196" i="1"/>
  <c r="BH196" i="1"/>
  <c r="AU197" i="1"/>
  <c r="BJ197" i="1" s="1"/>
  <c r="AT197" i="1"/>
  <c r="BI197" i="1" s="1"/>
  <c r="AV197" i="1"/>
  <c r="BK197" i="1" s="1"/>
  <c r="AS197" i="1"/>
  <c r="AW197" i="1"/>
  <c r="BL197" i="1" s="1"/>
  <c r="AU202" i="5" l="1"/>
  <c r="AW202" i="5"/>
  <c r="AV202" i="5"/>
  <c r="AT202" i="5"/>
  <c r="AS202" i="5"/>
  <c r="BL37" i="5"/>
  <c r="BN199" i="5"/>
  <c r="BE199" i="5"/>
  <c r="BF199" i="5" s="1"/>
  <c r="Y202" i="5"/>
  <c r="X201" i="5"/>
  <c r="BD200" i="5"/>
  <c r="BR200" i="5" s="1"/>
  <c r="BA200" i="5"/>
  <c r="BO200" i="5" s="1"/>
  <c r="AZ200" i="5"/>
  <c r="BC200" i="5"/>
  <c r="BQ200" i="5" s="1"/>
  <c r="BB200" i="5"/>
  <c r="BP200" i="5" s="1"/>
  <c r="BK201" i="5"/>
  <c r="BJ201" i="5"/>
  <c r="BL201" i="5"/>
  <c r="BI201" i="5"/>
  <c r="BH200" i="5"/>
  <c r="AX200" i="5"/>
  <c r="P204" i="5"/>
  <c r="O203" i="5"/>
  <c r="BK40" i="1"/>
  <c r="AW40" i="1"/>
  <c r="BL40" i="1" s="1"/>
  <c r="Y198" i="1"/>
  <c r="X197" i="1"/>
  <c r="BE195" i="1"/>
  <c r="BN195" i="1"/>
  <c r="BD196" i="1"/>
  <c r="BR196" i="1" s="1"/>
  <c r="BC196" i="1"/>
  <c r="BQ196" i="1" s="1"/>
  <c r="AZ196" i="1"/>
  <c r="BB196" i="1"/>
  <c r="BP196" i="1" s="1"/>
  <c r="BA196" i="1"/>
  <c r="BO196" i="1" s="1"/>
  <c r="AX197" i="1"/>
  <c r="BH197" i="1"/>
  <c r="AS198" i="1"/>
  <c r="AV198" i="1"/>
  <c r="BK198" i="1" s="1"/>
  <c r="AW198" i="1"/>
  <c r="BL198" i="1" s="1"/>
  <c r="AT198" i="1"/>
  <c r="BI198" i="1" s="1"/>
  <c r="AU198" i="1"/>
  <c r="BJ198" i="1" s="1"/>
  <c r="O199" i="1"/>
  <c r="P200" i="1"/>
  <c r="AS203" i="5" l="1"/>
  <c r="AW203" i="5"/>
  <c r="AV203" i="5"/>
  <c r="AU203" i="5"/>
  <c r="AT203" i="5"/>
  <c r="AX37" i="5"/>
  <c r="BL202" i="5"/>
  <c r="BK202" i="5"/>
  <c r="BJ202" i="5"/>
  <c r="BI202" i="5"/>
  <c r="BC201" i="5"/>
  <c r="BQ201" i="5" s="1"/>
  <c r="BB201" i="5"/>
  <c r="BP201" i="5" s="1"/>
  <c r="AZ201" i="5"/>
  <c r="BD201" i="5"/>
  <c r="BR201" i="5" s="1"/>
  <c r="BA201" i="5"/>
  <c r="BO201" i="5" s="1"/>
  <c r="P205" i="5"/>
  <c r="O204" i="5"/>
  <c r="Y203" i="5"/>
  <c r="X202" i="5"/>
  <c r="BH201" i="5"/>
  <c r="AX201" i="5"/>
  <c r="BE200" i="5"/>
  <c r="BF200" i="5" s="1"/>
  <c r="BN200" i="5"/>
  <c r="AX40" i="1"/>
  <c r="BN196" i="1"/>
  <c r="BE196" i="1"/>
  <c r="BC197" i="1"/>
  <c r="BQ197" i="1" s="1"/>
  <c r="BB197" i="1"/>
  <c r="BP197" i="1" s="1"/>
  <c r="BD197" i="1"/>
  <c r="BR197" i="1" s="1"/>
  <c r="AZ197" i="1"/>
  <c r="BA197" i="1"/>
  <c r="BO197" i="1" s="1"/>
  <c r="Y199" i="1"/>
  <c r="X198" i="1"/>
  <c r="AT199" i="1"/>
  <c r="BI199" i="1" s="1"/>
  <c r="AS199" i="1"/>
  <c r="AV199" i="1"/>
  <c r="BK199" i="1" s="1"/>
  <c r="AW199" i="1"/>
  <c r="BL199" i="1" s="1"/>
  <c r="AU199" i="1"/>
  <c r="BJ199" i="1" s="1"/>
  <c r="O200" i="1"/>
  <c r="P201" i="1"/>
  <c r="AX198" i="1"/>
  <c r="BH198" i="1"/>
  <c r="AS204" i="5" l="1"/>
  <c r="AW204" i="5"/>
  <c r="AV204" i="5"/>
  <c r="AT204" i="5"/>
  <c r="AU204" i="5"/>
  <c r="AY37" i="5"/>
  <c r="BD202" i="5"/>
  <c r="BR202" i="5" s="1"/>
  <c r="BC202" i="5"/>
  <c r="BQ202" i="5" s="1"/>
  <c r="BB202" i="5"/>
  <c r="BP202" i="5" s="1"/>
  <c r="BA202" i="5"/>
  <c r="BO202" i="5" s="1"/>
  <c r="AZ202" i="5"/>
  <c r="BL203" i="5"/>
  <c r="BK203" i="5"/>
  <c r="BJ203" i="5"/>
  <c r="BI203" i="5"/>
  <c r="AX202" i="5"/>
  <c r="BH202" i="5"/>
  <c r="X203" i="5"/>
  <c r="Y204" i="5"/>
  <c r="O205" i="5"/>
  <c r="P206" i="5"/>
  <c r="BE201" i="5"/>
  <c r="BF201" i="5" s="1"/>
  <c r="BN201" i="5"/>
  <c r="AY40" i="1"/>
  <c r="X199" i="1"/>
  <c r="Y200" i="1"/>
  <c r="BN197" i="1"/>
  <c r="BE197" i="1"/>
  <c r="BD198" i="1"/>
  <c r="BR198" i="1" s="1"/>
  <c r="BA198" i="1"/>
  <c r="BO198" i="1" s="1"/>
  <c r="AZ198" i="1"/>
  <c r="BC198" i="1"/>
  <c r="BQ198" i="1" s="1"/>
  <c r="BB198" i="1"/>
  <c r="BP198" i="1" s="1"/>
  <c r="P202" i="1"/>
  <c r="O201" i="1"/>
  <c r="AT200" i="1"/>
  <c r="BI200" i="1" s="1"/>
  <c r="AU200" i="1"/>
  <c r="BJ200" i="1" s="1"/>
  <c r="AW200" i="1"/>
  <c r="BL200" i="1" s="1"/>
  <c r="AV200" i="1"/>
  <c r="BK200" i="1" s="1"/>
  <c r="AS200" i="1"/>
  <c r="AX199" i="1"/>
  <c r="BH199" i="1"/>
  <c r="AS38" i="5" l="1"/>
  <c r="AV205" i="5"/>
  <c r="AS205" i="5"/>
  <c r="AW205" i="5"/>
  <c r="AU205" i="5"/>
  <c r="AT205" i="5"/>
  <c r="Y205" i="5"/>
  <c r="X204" i="5"/>
  <c r="BD203" i="5"/>
  <c r="BR203" i="5" s="1"/>
  <c r="BC203" i="5"/>
  <c r="BQ203" i="5" s="1"/>
  <c r="BB203" i="5"/>
  <c r="BP203" i="5" s="1"/>
  <c r="BA203" i="5"/>
  <c r="BO203" i="5" s="1"/>
  <c r="AZ203" i="5"/>
  <c r="BH203" i="5"/>
  <c r="AX203" i="5"/>
  <c r="BN202" i="5"/>
  <c r="BE202" i="5"/>
  <c r="BF202" i="5" s="1"/>
  <c r="BJ204" i="5"/>
  <c r="BI204" i="5"/>
  <c r="BL204" i="5"/>
  <c r="BK204" i="5"/>
  <c r="P207" i="5"/>
  <c r="O206" i="5"/>
  <c r="AS41" i="1"/>
  <c r="BN198" i="1"/>
  <c r="BE198" i="1"/>
  <c r="Y201" i="1"/>
  <c r="X200" i="1"/>
  <c r="BC199" i="1"/>
  <c r="BQ199" i="1" s="1"/>
  <c r="BB199" i="1"/>
  <c r="BP199" i="1" s="1"/>
  <c r="BA199" i="1"/>
  <c r="BO199" i="1" s="1"/>
  <c r="BD199" i="1"/>
  <c r="BR199" i="1" s="1"/>
  <c r="AZ199" i="1"/>
  <c r="BH200" i="1"/>
  <c r="AX200" i="1"/>
  <c r="AU201" i="1"/>
  <c r="BJ201" i="1" s="1"/>
  <c r="AT201" i="1"/>
  <c r="BI201" i="1" s="1"/>
  <c r="AV201" i="1"/>
  <c r="BK201" i="1" s="1"/>
  <c r="AW201" i="1"/>
  <c r="BL201" i="1" s="1"/>
  <c r="AS201" i="1"/>
  <c r="O202" i="1"/>
  <c r="P203" i="1"/>
  <c r="BH38" i="5" l="1"/>
  <c r="AT206" i="5"/>
  <c r="AS206" i="5"/>
  <c r="AW206" i="5"/>
  <c r="AV206" i="5"/>
  <c r="AU206" i="5"/>
  <c r="AT38" i="5"/>
  <c r="BI38" i="5" s="1"/>
  <c r="BH204" i="5"/>
  <c r="AX204" i="5"/>
  <c r="P208" i="5"/>
  <c r="O207" i="5"/>
  <c r="BN203" i="5"/>
  <c r="BE203" i="5"/>
  <c r="BF203" i="5" s="1"/>
  <c r="BD204" i="5"/>
  <c r="BR204" i="5" s="1"/>
  <c r="BC204" i="5"/>
  <c r="BQ204" i="5" s="1"/>
  <c r="BB204" i="5"/>
  <c r="BP204" i="5" s="1"/>
  <c r="BA204" i="5"/>
  <c r="BO204" i="5" s="1"/>
  <c r="AZ204" i="5"/>
  <c r="BL205" i="5"/>
  <c r="BK205" i="5"/>
  <c r="BJ205" i="5"/>
  <c r="BI205" i="5"/>
  <c r="X205" i="5"/>
  <c r="Y206" i="5"/>
  <c r="BH41" i="1"/>
  <c r="AT41" i="1"/>
  <c r="BD200" i="1"/>
  <c r="BR200" i="1" s="1"/>
  <c r="BC200" i="1"/>
  <c r="BQ200" i="1" s="1"/>
  <c r="AZ200" i="1"/>
  <c r="BA200" i="1"/>
  <c r="BO200" i="1" s="1"/>
  <c r="BB200" i="1"/>
  <c r="BP200" i="1" s="1"/>
  <c r="X201" i="1"/>
  <c r="Y202" i="1"/>
  <c r="BE199" i="1"/>
  <c r="BN199" i="1"/>
  <c r="AS202" i="1"/>
  <c r="AW202" i="1"/>
  <c r="BL202" i="1" s="1"/>
  <c r="AT202" i="1"/>
  <c r="BI202" i="1" s="1"/>
  <c r="AV202" i="1"/>
  <c r="BK202" i="1" s="1"/>
  <c r="AU202" i="1"/>
  <c r="BJ202" i="1" s="1"/>
  <c r="P204" i="1"/>
  <c r="O203" i="1"/>
  <c r="AX201" i="1"/>
  <c r="BH201" i="1"/>
  <c r="AU38" i="5" l="1"/>
  <c r="BJ38" i="5" s="1"/>
  <c r="AT207" i="5"/>
  <c r="AS207" i="5"/>
  <c r="AW207" i="5"/>
  <c r="AU207" i="5"/>
  <c r="AV207" i="5"/>
  <c r="BN204" i="5"/>
  <c r="BE204" i="5"/>
  <c r="BF204" i="5" s="1"/>
  <c r="BH205" i="5"/>
  <c r="AX205" i="5"/>
  <c r="BD205" i="5"/>
  <c r="BR205" i="5" s="1"/>
  <c r="BC205" i="5"/>
  <c r="BQ205" i="5" s="1"/>
  <c r="BA205" i="5"/>
  <c r="BO205" i="5" s="1"/>
  <c r="AZ205" i="5"/>
  <c r="BB205" i="5"/>
  <c r="BP205" i="5" s="1"/>
  <c r="BL206" i="5"/>
  <c r="BK206" i="5"/>
  <c r="BJ206" i="5"/>
  <c r="BI206" i="5"/>
  <c r="P209" i="5"/>
  <c r="O208" i="5"/>
  <c r="Y207" i="5"/>
  <c r="X206" i="5"/>
  <c r="BI41" i="1"/>
  <c r="AU41" i="1"/>
  <c r="BJ41" i="1" s="1"/>
  <c r="Y203" i="1"/>
  <c r="X202" i="1"/>
  <c r="BE200" i="1"/>
  <c r="BN200" i="1"/>
  <c r="AZ201" i="1"/>
  <c r="BA201" i="1"/>
  <c r="BO201" i="1" s="1"/>
  <c r="BB201" i="1"/>
  <c r="BP201" i="1" s="1"/>
  <c r="BD201" i="1"/>
  <c r="BR201" i="1" s="1"/>
  <c r="BC201" i="1"/>
  <c r="BQ201" i="1" s="1"/>
  <c r="O204" i="1"/>
  <c r="P205" i="1"/>
  <c r="AW203" i="1"/>
  <c r="BL203" i="1" s="1"/>
  <c r="AT203" i="1"/>
  <c r="BI203" i="1" s="1"/>
  <c r="AS203" i="1"/>
  <c r="AV203" i="1"/>
  <c r="BK203" i="1" s="1"/>
  <c r="AU203" i="1"/>
  <c r="BJ203" i="1" s="1"/>
  <c r="AX202" i="1"/>
  <c r="BH202" i="1"/>
  <c r="AV38" i="5" l="1"/>
  <c r="AT208" i="5"/>
  <c r="AS208" i="5"/>
  <c r="AW208" i="5"/>
  <c r="AV208" i="5"/>
  <c r="AU208" i="5"/>
  <c r="Y208" i="5"/>
  <c r="X207" i="5"/>
  <c r="BD206" i="5"/>
  <c r="BR206" i="5" s="1"/>
  <c r="BC206" i="5"/>
  <c r="BQ206" i="5" s="1"/>
  <c r="BB206" i="5"/>
  <c r="BP206" i="5" s="1"/>
  <c r="BA206" i="5"/>
  <c r="BO206" i="5" s="1"/>
  <c r="AZ206" i="5"/>
  <c r="BE205" i="5"/>
  <c r="BF205" i="5" s="1"/>
  <c r="BN205" i="5"/>
  <c r="P210" i="5"/>
  <c r="O209" i="5"/>
  <c r="BL207" i="5"/>
  <c r="BK207" i="5"/>
  <c r="BJ207" i="5"/>
  <c r="BI207" i="5"/>
  <c r="AX206" i="5"/>
  <c r="BH206" i="5"/>
  <c r="AV41" i="1"/>
  <c r="BC202" i="1"/>
  <c r="BQ202" i="1" s="1"/>
  <c r="AZ202" i="1"/>
  <c r="BB202" i="1"/>
  <c r="BP202" i="1" s="1"/>
  <c r="BD202" i="1"/>
  <c r="BR202" i="1" s="1"/>
  <c r="BA202" i="1"/>
  <c r="BO202" i="1" s="1"/>
  <c r="BE201" i="1"/>
  <c r="BN201" i="1"/>
  <c r="Y204" i="1"/>
  <c r="X203" i="1"/>
  <c r="P206" i="1"/>
  <c r="O205" i="1"/>
  <c r="AX203" i="1"/>
  <c r="BH203" i="1"/>
  <c r="AS204" i="1"/>
  <c r="AT204" i="1"/>
  <c r="BI204" i="1" s="1"/>
  <c r="AW204" i="1"/>
  <c r="BL204" i="1" s="1"/>
  <c r="AU204" i="1"/>
  <c r="BJ204" i="1" s="1"/>
  <c r="AV204" i="1"/>
  <c r="BK204" i="1" s="1"/>
  <c r="AU209" i="5" l="1"/>
  <c r="AT209" i="5"/>
  <c r="AS209" i="5"/>
  <c r="AW209" i="5"/>
  <c r="AV209" i="5"/>
  <c r="BK38" i="5"/>
  <c r="AW38" i="5"/>
  <c r="BI208" i="5"/>
  <c r="BL208" i="5"/>
  <c r="BK208" i="5"/>
  <c r="BJ208" i="5"/>
  <c r="AX207" i="5"/>
  <c r="BH207" i="5"/>
  <c r="P211" i="5"/>
  <c r="O210" i="5"/>
  <c r="BE206" i="5"/>
  <c r="BF206" i="5" s="1"/>
  <c r="BN206" i="5"/>
  <c r="BA207" i="5"/>
  <c r="BO207" i="5" s="1"/>
  <c r="AZ207" i="5"/>
  <c r="BD207" i="5"/>
  <c r="BR207" i="5" s="1"/>
  <c r="BC207" i="5"/>
  <c r="BQ207" i="5" s="1"/>
  <c r="BB207" i="5"/>
  <c r="BP207" i="5" s="1"/>
  <c r="Y209" i="5"/>
  <c r="X208" i="5"/>
  <c r="BK41" i="1"/>
  <c r="AW41" i="1"/>
  <c r="BL41" i="1" s="1"/>
  <c r="X204" i="1"/>
  <c r="Y205" i="1"/>
  <c r="BE202" i="1"/>
  <c r="BN202" i="1"/>
  <c r="BA203" i="1"/>
  <c r="BO203" i="1" s="1"/>
  <c r="AZ203" i="1"/>
  <c r="BB203" i="1"/>
  <c r="BP203" i="1" s="1"/>
  <c r="BC203" i="1"/>
  <c r="BQ203" i="1" s="1"/>
  <c r="BD203" i="1"/>
  <c r="BR203" i="1" s="1"/>
  <c r="BH204" i="1"/>
  <c r="AX204" i="1"/>
  <c r="AW205" i="1"/>
  <c r="BL205" i="1" s="1"/>
  <c r="AT205" i="1"/>
  <c r="BI205" i="1" s="1"/>
  <c r="AV205" i="1"/>
  <c r="BK205" i="1" s="1"/>
  <c r="AS205" i="1"/>
  <c r="AU205" i="1"/>
  <c r="BJ205" i="1" s="1"/>
  <c r="O206" i="1"/>
  <c r="P207" i="1"/>
  <c r="AU210" i="5" l="1"/>
  <c r="AT210" i="5"/>
  <c r="AS210" i="5"/>
  <c r="AW210" i="5"/>
  <c r="AV210" i="5"/>
  <c r="BL38" i="5"/>
  <c r="AX38" i="5"/>
  <c r="BN207" i="5"/>
  <c r="BE207" i="5"/>
  <c r="BF207" i="5" s="1"/>
  <c r="BB208" i="5"/>
  <c r="BP208" i="5" s="1"/>
  <c r="BA208" i="5"/>
  <c r="BO208" i="5" s="1"/>
  <c r="AZ208" i="5"/>
  <c r="BD208" i="5"/>
  <c r="BR208" i="5" s="1"/>
  <c r="BC208" i="5"/>
  <c r="BQ208" i="5" s="1"/>
  <c r="X209" i="5"/>
  <c r="Y210" i="5"/>
  <c r="BL209" i="5"/>
  <c r="BK209" i="5"/>
  <c r="BJ209" i="5"/>
  <c r="BI209" i="5"/>
  <c r="AX208" i="5"/>
  <c r="BH208" i="5"/>
  <c r="O211" i="5"/>
  <c r="P212" i="5"/>
  <c r="AX41" i="1"/>
  <c r="BE203" i="1"/>
  <c r="BN203" i="1"/>
  <c r="Y206" i="1"/>
  <c r="X205" i="1"/>
  <c r="BD204" i="1"/>
  <c r="BR204" i="1" s="1"/>
  <c r="BB204" i="1"/>
  <c r="BP204" i="1" s="1"/>
  <c r="AZ204" i="1"/>
  <c r="BA204" i="1"/>
  <c r="BO204" i="1" s="1"/>
  <c r="BC204" i="1"/>
  <c r="BQ204" i="1" s="1"/>
  <c r="P208" i="1"/>
  <c r="O207" i="1"/>
  <c r="AX205" i="1"/>
  <c r="BH205" i="1"/>
  <c r="AW206" i="1"/>
  <c r="BL206" i="1" s="1"/>
  <c r="AT206" i="1"/>
  <c r="BI206" i="1" s="1"/>
  <c r="AV206" i="1"/>
  <c r="BK206" i="1" s="1"/>
  <c r="AU206" i="1"/>
  <c r="BJ206" i="1" s="1"/>
  <c r="AS206" i="1"/>
  <c r="AU211" i="5" l="1"/>
  <c r="AT211" i="5"/>
  <c r="AS211" i="5"/>
  <c r="AW211" i="5"/>
  <c r="AV211" i="5"/>
  <c r="AY38" i="5"/>
  <c r="Y211" i="5"/>
  <c r="X210" i="5"/>
  <c r="O212" i="5"/>
  <c r="P213" i="5"/>
  <c r="BI210" i="5"/>
  <c r="BL210" i="5"/>
  <c r="BK210" i="5"/>
  <c r="BJ210" i="5"/>
  <c r="BD209" i="5"/>
  <c r="BR209" i="5" s="1"/>
  <c r="BC209" i="5"/>
  <c r="BQ209" i="5" s="1"/>
  <c r="BB209" i="5"/>
  <c r="BP209" i="5" s="1"/>
  <c r="BA209" i="5"/>
  <c r="BO209" i="5" s="1"/>
  <c r="AZ209" i="5"/>
  <c r="BN208" i="5"/>
  <c r="BE208" i="5"/>
  <c r="BF208" i="5" s="1"/>
  <c r="BH209" i="5"/>
  <c r="AX209" i="5"/>
  <c r="AY41" i="1"/>
  <c r="BA205" i="1"/>
  <c r="BO205" i="1" s="1"/>
  <c r="BB205" i="1"/>
  <c r="BP205" i="1" s="1"/>
  <c r="BC205" i="1"/>
  <c r="BQ205" i="1" s="1"/>
  <c r="BD205" i="1"/>
  <c r="BR205" i="1" s="1"/>
  <c r="AZ205" i="1"/>
  <c r="BE204" i="1"/>
  <c r="BN204" i="1"/>
  <c r="Y207" i="1"/>
  <c r="X206" i="1"/>
  <c r="AT207" i="1"/>
  <c r="BI207" i="1" s="1"/>
  <c r="AU207" i="1"/>
  <c r="BJ207" i="1" s="1"/>
  <c r="AS207" i="1"/>
  <c r="AV207" i="1"/>
  <c r="BK207" i="1" s="1"/>
  <c r="AW207" i="1"/>
  <c r="BL207" i="1" s="1"/>
  <c r="AX206" i="1"/>
  <c r="BH206" i="1"/>
  <c r="O208" i="1"/>
  <c r="P209" i="1"/>
  <c r="AS39" i="5" l="1"/>
  <c r="AV212" i="5"/>
  <c r="AU212" i="5"/>
  <c r="AT212" i="5"/>
  <c r="AS212" i="5"/>
  <c r="AW212" i="5"/>
  <c r="BH210" i="5"/>
  <c r="AX210" i="5"/>
  <c r="P214" i="5"/>
  <c r="O213" i="5"/>
  <c r="BL211" i="5"/>
  <c r="BK211" i="5"/>
  <c r="BI211" i="5"/>
  <c r="BJ211" i="5"/>
  <c r="BD210" i="5"/>
  <c r="BR210" i="5" s="1"/>
  <c r="BC210" i="5"/>
  <c r="BQ210" i="5" s="1"/>
  <c r="BB210" i="5"/>
  <c r="BP210" i="5" s="1"/>
  <c r="BA210" i="5"/>
  <c r="BO210" i="5" s="1"/>
  <c r="AZ210" i="5"/>
  <c r="BN209" i="5"/>
  <c r="BE209" i="5"/>
  <c r="BF209" i="5" s="1"/>
  <c r="X211" i="5"/>
  <c r="Y212" i="5"/>
  <c r="AS42" i="1"/>
  <c r="Y208" i="1"/>
  <c r="X207" i="1"/>
  <c r="BA206" i="1"/>
  <c r="BO206" i="1" s="1"/>
  <c r="BD206" i="1"/>
  <c r="BR206" i="1" s="1"/>
  <c r="AZ206" i="1"/>
  <c r="BB206" i="1"/>
  <c r="BP206" i="1" s="1"/>
  <c r="BC206" i="1"/>
  <c r="BQ206" i="1" s="1"/>
  <c r="BE205" i="1"/>
  <c r="BN205" i="1"/>
  <c r="P210" i="1"/>
  <c r="O209" i="1"/>
  <c r="AX207" i="1"/>
  <c r="BH207" i="1"/>
  <c r="AV208" i="1"/>
  <c r="BK208" i="1" s="1"/>
  <c r="AU208" i="1"/>
  <c r="BJ208" i="1" s="1"/>
  <c r="AS208" i="1"/>
  <c r="AT208" i="1"/>
  <c r="BI208" i="1" s="1"/>
  <c r="AW208" i="1"/>
  <c r="BL208" i="1" s="1"/>
  <c r="AV213" i="5" l="1"/>
  <c r="AU213" i="5"/>
  <c r="AT213" i="5"/>
  <c r="AS213" i="5"/>
  <c r="AW213" i="5"/>
  <c r="BH39" i="5"/>
  <c r="AT39" i="5"/>
  <c r="Y213" i="5"/>
  <c r="X212" i="5"/>
  <c r="BN210" i="5"/>
  <c r="BE210" i="5"/>
  <c r="BF210" i="5" s="1"/>
  <c r="BL212" i="5"/>
  <c r="BK212" i="5"/>
  <c r="BJ212" i="5"/>
  <c r="BI212" i="5"/>
  <c r="BH211" i="5"/>
  <c r="AX211" i="5"/>
  <c r="P215" i="5"/>
  <c r="O214" i="5"/>
  <c r="BC211" i="5"/>
  <c r="BQ211" i="5" s="1"/>
  <c r="BB211" i="5"/>
  <c r="BP211" i="5" s="1"/>
  <c r="BA211" i="5"/>
  <c r="BO211" i="5" s="1"/>
  <c r="BD211" i="5"/>
  <c r="BR211" i="5" s="1"/>
  <c r="AZ211" i="5"/>
  <c r="BH42" i="1"/>
  <c r="AT42" i="1"/>
  <c r="BI42" i="1" s="1"/>
  <c r="AU42" i="1"/>
  <c r="BJ42" i="1" s="1"/>
  <c r="BA207" i="1"/>
  <c r="BO207" i="1" s="1"/>
  <c r="BD207" i="1"/>
  <c r="BR207" i="1" s="1"/>
  <c r="BB207" i="1"/>
  <c r="BP207" i="1" s="1"/>
  <c r="AZ207" i="1"/>
  <c r="BC207" i="1"/>
  <c r="BQ207" i="1" s="1"/>
  <c r="BN206" i="1"/>
  <c r="BE206" i="1"/>
  <c r="Y209" i="1"/>
  <c r="X208" i="1"/>
  <c r="AV209" i="1"/>
  <c r="BK209" i="1" s="1"/>
  <c r="AS209" i="1"/>
  <c r="AW209" i="1"/>
  <c r="BL209" i="1" s="1"/>
  <c r="AU209" i="1"/>
  <c r="BJ209" i="1" s="1"/>
  <c r="AT209" i="1"/>
  <c r="BI209" i="1" s="1"/>
  <c r="P211" i="1"/>
  <c r="O210" i="1"/>
  <c r="AX208" i="1"/>
  <c r="BH208" i="1"/>
  <c r="BI39" i="5" l="1"/>
  <c r="AU39" i="5"/>
  <c r="BJ39" i="5" s="1"/>
  <c r="AV214" i="5"/>
  <c r="AU214" i="5"/>
  <c r="AT214" i="5"/>
  <c r="AS214" i="5"/>
  <c r="AW214" i="5"/>
  <c r="BE211" i="5"/>
  <c r="BF211" i="5" s="1"/>
  <c r="BN211" i="5"/>
  <c r="O215" i="5"/>
  <c r="P216" i="5"/>
  <c r="BL213" i="5"/>
  <c r="BJ213" i="5"/>
  <c r="BI213" i="5"/>
  <c r="BK213" i="5"/>
  <c r="AX212" i="5"/>
  <c r="BH212" i="5"/>
  <c r="BD212" i="5"/>
  <c r="BR212" i="5" s="1"/>
  <c r="BC212" i="5"/>
  <c r="BQ212" i="5" s="1"/>
  <c r="BB212" i="5"/>
  <c r="BP212" i="5" s="1"/>
  <c r="BA212" i="5"/>
  <c r="BO212" i="5" s="1"/>
  <c r="AZ212" i="5"/>
  <c r="Y214" i="5"/>
  <c r="X213" i="5"/>
  <c r="AV42" i="1"/>
  <c r="BK42" i="1" s="1"/>
  <c r="Y210" i="1"/>
  <c r="X209" i="1"/>
  <c r="BN207" i="1"/>
  <c r="BE207" i="1"/>
  <c r="BC208" i="1"/>
  <c r="BQ208" i="1" s="1"/>
  <c r="BB208" i="1"/>
  <c r="BP208" i="1" s="1"/>
  <c r="BD208" i="1"/>
  <c r="BR208" i="1" s="1"/>
  <c r="BA208" i="1"/>
  <c r="BO208" i="1" s="1"/>
  <c r="AZ208" i="1"/>
  <c r="O211" i="1"/>
  <c r="P212" i="1"/>
  <c r="AX209" i="1"/>
  <c r="BH209" i="1"/>
  <c r="AV210" i="1"/>
  <c r="BK210" i="1" s="1"/>
  <c r="AU210" i="1"/>
  <c r="BJ210" i="1" s="1"/>
  <c r="AW210" i="1"/>
  <c r="BL210" i="1" s="1"/>
  <c r="AT210" i="1"/>
  <c r="BI210" i="1" s="1"/>
  <c r="AS210" i="1"/>
  <c r="AW215" i="5" l="1"/>
  <c r="AV215" i="5"/>
  <c r="AU215" i="5"/>
  <c r="AT215" i="5"/>
  <c r="AS215" i="5"/>
  <c r="AV39" i="5"/>
  <c r="BE212" i="5"/>
  <c r="BF212" i="5" s="1"/>
  <c r="BN212" i="5"/>
  <c r="BB213" i="5"/>
  <c r="BP213" i="5" s="1"/>
  <c r="BA213" i="5"/>
  <c r="BO213" i="5" s="1"/>
  <c r="AZ213" i="5"/>
  <c r="BD213" i="5"/>
  <c r="BR213" i="5" s="1"/>
  <c r="BC213" i="5"/>
  <c r="BQ213" i="5" s="1"/>
  <c r="AX213" i="5"/>
  <c r="BH213" i="5"/>
  <c r="Y215" i="5"/>
  <c r="X214" i="5"/>
  <c r="P217" i="5"/>
  <c r="O216" i="5"/>
  <c r="BL214" i="5"/>
  <c r="BK214" i="5"/>
  <c r="BJ214" i="5"/>
  <c r="BI214" i="5"/>
  <c r="AW42" i="1"/>
  <c r="BL42" i="1" s="1"/>
  <c r="BA209" i="1"/>
  <c r="BO209" i="1" s="1"/>
  <c r="BB209" i="1"/>
  <c r="BP209" i="1" s="1"/>
  <c r="BD209" i="1"/>
  <c r="BR209" i="1" s="1"/>
  <c r="AZ209" i="1"/>
  <c r="BC209" i="1"/>
  <c r="BQ209" i="1" s="1"/>
  <c r="BN208" i="1"/>
  <c r="BE208" i="1"/>
  <c r="Y211" i="1"/>
  <c r="X210" i="1"/>
  <c r="O212" i="1"/>
  <c r="P213" i="1"/>
  <c r="BH210" i="1"/>
  <c r="AX210" i="1"/>
  <c r="AU211" i="1"/>
  <c r="BJ211" i="1" s="1"/>
  <c r="AW211" i="1"/>
  <c r="BL211" i="1" s="1"/>
  <c r="AS211" i="1"/>
  <c r="AV211" i="1"/>
  <c r="BK211" i="1" s="1"/>
  <c r="AT211" i="1"/>
  <c r="BI211" i="1" s="1"/>
  <c r="BK39" i="5" l="1"/>
  <c r="AW39" i="5"/>
  <c r="BL39" i="5" s="1"/>
  <c r="AW216" i="5"/>
  <c r="AV216" i="5"/>
  <c r="AU216" i="5"/>
  <c r="AT216" i="5"/>
  <c r="AS216" i="5"/>
  <c r="BK215" i="5"/>
  <c r="BJ215" i="5"/>
  <c r="BI215" i="5"/>
  <c r="BL215" i="5"/>
  <c r="Y216" i="5"/>
  <c r="X215" i="5"/>
  <c r="BC214" i="5"/>
  <c r="BQ214" i="5" s="1"/>
  <c r="BB214" i="5"/>
  <c r="BP214" i="5" s="1"/>
  <c r="BA214" i="5"/>
  <c r="BO214" i="5" s="1"/>
  <c r="AZ214" i="5"/>
  <c r="BD214" i="5"/>
  <c r="BR214" i="5" s="1"/>
  <c r="BN213" i="5"/>
  <c r="BE213" i="5"/>
  <c r="BF213" i="5" s="1"/>
  <c r="AX214" i="5"/>
  <c r="BH214" i="5"/>
  <c r="P218" i="5"/>
  <c r="O217" i="5"/>
  <c r="AX42" i="1"/>
  <c r="X211" i="1"/>
  <c r="Y212" i="1"/>
  <c r="BE209" i="1"/>
  <c r="BN209" i="1"/>
  <c r="BD210" i="1"/>
  <c r="BR210" i="1" s="1"/>
  <c r="AZ210" i="1"/>
  <c r="BA210" i="1"/>
  <c r="BO210" i="1" s="1"/>
  <c r="BC210" i="1"/>
  <c r="BQ210" i="1" s="1"/>
  <c r="BB210" i="1"/>
  <c r="BP210" i="1" s="1"/>
  <c r="AX211" i="1"/>
  <c r="BH211" i="1"/>
  <c r="AV212" i="1"/>
  <c r="BK212" i="1" s="1"/>
  <c r="AS212" i="1"/>
  <c r="AU212" i="1"/>
  <c r="BJ212" i="1" s="1"/>
  <c r="AT212" i="1"/>
  <c r="BI212" i="1" s="1"/>
  <c r="AW212" i="1"/>
  <c r="BL212" i="1" s="1"/>
  <c r="P214" i="1"/>
  <c r="O213" i="1"/>
  <c r="AX39" i="5" l="1"/>
  <c r="AW217" i="5"/>
  <c r="AV217" i="5"/>
  <c r="AU217" i="5"/>
  <c r="AT217" i="5"/>
  <c r="AS217" i="5"/>
  <c r="AY39" i="5"/>
  <c r="BN214" i="5"/>
  <c r="BE214" i="5"/>
  <c r="BF214" i="5" s="1"/>
  <c r="X216" i="5"/>
  <c r="Y217" i="5"/>
  <c r="BH215" i="5"/>
  <c r="AX215" i="5"/>
  <c r="O218" i="5"/>
  <c r="P219" i="5"/>
  <c r="BD215" i="5"/>
  <c r="BR215" i="5" s="1"/>
  <c r="BC215" i="5"/>
  <c r="BQ215" i="5" s="1"/>
  <c r="BB215" i="5"/>
  <c r="BP215" i="5" s="1"/>
  <c r="BA215" i="5"/>
  <c r="BO215" i="5" s="1"/>
  <c r="AZ215" i="5"/>
  <c r="BK216" i="5"/>
  <c r="BL216" i="5"/>
  <c r="BJ216" i="5"/>
  <c r="BI216" i="5"/>
  <c r="AY42" i="1"/>
  <c r="BN210" i="1"/>
  <c r="BE210" i="1"/>
  <c r="Y213" i="1"/>
  <c r="X212" i="1"/>
  <c r="BB211" i="1"/>
  <c r="BP211" i="1" s="1"/>
  <c r="BD211" i="1"/>
  <c r="BR211" i="1" s="1"/>
  <c r="AZ211" i="1"/>
  <c r="BC211" i="1"/>
  <c r="BQ211" i="1" s="1"/>
  <c r="BA211" i="1"/>
  <c r="BO211" i="1" s="1"/>
  <c r="AW213" i="1"/>
  <c r="BL213" i="1" s="1"/>
  <c r="AU213" i="1"/>
  <c r="BJ213" i="1" s="1"/>
  <c r="AT213" i="1"/>
  <c r="BI213" i="1" s="1"/>
  <c r="AV213" i="1"/>
  <c r="BK213" i="1" s="1"/>
  <c r="AS213" i="1"/>
  <c r="P215" i="1"/>
  <c r="O214" i="1"/>
  <c r="AX212" i="1"/>
  <c r="BH212" i="1"/>
  <c r="AW218" i="5" l="1"/>
  <c r="AV218" i="5"/>
  <c r="AU218" i="5"/>
  <c r="AT218" i="5"/>
  <c r="AS218" i="5"/>
  <c r="AS40" i="5"/>
  <c r="AT40" i="5" s="1"/>
  <c r="BI40" i="5" s="1"/>
  <c r="BN215" i="5"/>
  <c r="BE215" i="5"/>
  <c r="BF215" i="5" s="1"/>
  <c r="BH216" i="5"/>
  <c r="AX216" i="5"/>
  <c r="BL217" i="5"/>
  <c r="BK217" i="5"/>
  <c r="BI217" i="5"/>
  <c r="BJ217" i="5"/>
  <c r="Y218" i="5"/>
  <c r="X217" i="5"/>
  <c r="O219" i="5"/>
  <c r="P220" i="5"/>
  <c r="BB216" i="5"/>
  <c r="BP216" i="5" s="1"/>
  <c r="BA216" i="5"/>
  <c r="BO216" i="5" s="1"/>
  <c r="BD216" i="5"/>
  <c r="BR216" i="5" s="1"/>
  <c r="BC216" i="5"/>
  <c r="BQ216" i="5" s="1"/>
  <c r="AZ216" i="5"/>
  <c r="AS43" i="1"/>
  <c r="BD212" i="1"/>
  <c r="BR212" i="1" s="1"/>
  <c r="AZ212" i="1"/>
  <c r="BA212" i="1"/>
  <c r="BO212" i="1" s="1"/>
  <c r="BB212" i="1"/>
  <c r="BP212" i="1" s="1"/>
  <c r="BC212" i="1"/>
  <c r="BQ212" i="1" s="1"/>
  <c r="BN211" i="1"/>
  <c r="BE211" i="1"/>
  <c r="Y214" i="1"/>
  <c r="X213" i="1"/>
  <c r="O215" i="1"/>
  <c r="P216" i="1"/>
  <c r="AS214" i="1"/>
  <c r="AW214" i="1"/>
  <c r="BL214" i="1" s="1"/>
  <c r="AT214" i="1"/>
  <c r="BI214" i="1" s="1"/>
  <c r="AV214" i="1"/>
  <c r="BK214" i="1" s="1"/>
  <c r="AU214" i="1"/>
  <c r="BJ214" i="1" s="1"/>
  <c r="AX213" i="1"/>
  <c r="BH213" i="1"/>
  <c r="AW219" i="5" l="1"/>
  <c r="AV219" i="5"/>
  <c r="AU219" i="5"/>
  <c r="AT219" i="5"/>
  <c r="AS219" i="5"/>
  <c r="AU40" i="5"/>
  <c r="BJ40" i="5" s="1"/>
  <c r="BH40" i="5"/>
  <c r="BN216" i="5"/>
  <c r="BE216" i="5"/>
  <c r="BF216" i="5" s="1"/>
  <c r="O220" i="5"/>
  <c r="P221" i="5"/>
  <c r="BA217" i="5"/>
  <c r="BO217" i="5" s="1"/>
  <c r="BD217" i="5"/>
  <c r="BR217" i="5" s="1"/>
  <c r="BC217" i="5"/>
  <c r="BQ217" i="5" s="1"/>
  <c r="BB217" i="5"/>
  <c r="BP217" i="5" s="1"/>
  <c r="AZ217" i="5"/>
  <c r="BL218" i="5"/>
  <c r="BK218" i="5"/>
  <c r="BJ218" i="5"/>
  <c r="BI218" i="5"/>
  <c r="X218" i="5"/>
  <c r="Y219" i="5"/>
  <c r="BH217" i="5"/>
  <c r="AX217" i="5"/>
  <c r="BH43" i="1"/>
  <c r="AT43" i="1"/>
  <c r="X214" i="1"/>
  <c r="Y215" i="1"/>
  <c r="BE212" i="1"/>
  <c r="BN212" i="1"/>
  <c r="AZ213" i="1"/>
  <c r="BA213" i="1"/>
  <c r="BO213" i="1" s="1"/>
  <c r="BC213" i="1"/>
  <c r="BQ213" i="1" s="1"/>
  <c r="BD213" i="1"/>
  <c r="BR213" i="1" s="1"/>
  <c r="BB213" i="1"/>
  <c r="BP213" i="1" s="1"/>
  <c r="AX214" i="1"/>
  <c r="BH214" i="1"/>
  <c r="O216" i="1"/>
  <c r="P217" i="1"/>
  <c r="AT215" i="1"/>
  <c r="BI215" i="1" s="1"/>
  <c r="AW215" i="1"/>
  <c r="BL215" i="1" s="1"/>
  <c r="AU215" i="1"/>
  <c r="BJ215" i="1" s="1"/>
  <c r="AS215" i="1"/>
  <c r="AV215" i="1"/>
  <c r="BK215" i="1" s="1"/>
  <c r="AW220" i="5" l="1"/>
  <c r="AV220" i="5"/>
  <c r="AU220" i="5"/>
  <c r="AT220" i="5"/>
  <c r="AS220" i="5"/>
  <c r="AV40" i="5"/>
  <c r="BK40" i="5" s="1"/>
  <c r="BH218" i="5"/>
  <c r="AX218" i="5"/>
  <c r="BD218" i="5"/>
  <c r="BR218" i="5" s="1"/>
  <c r="BB218" i="5"/>
  <c r="BP218" i="5" s="1"/>
  <c r="BC218" i="5"/>
  <c r="BQ218" i="5" s="1"/>
  <c r="BA218" i="5"/>
  <c r="BO218" i="5" s="1"/>
  <c r="AZ218" i="5"/>
  <c r="BN217" i="5"/>
  <c r="BE217" i="5"/>
  <c r="BF217" i="5" s="1"/>
  <c r="Y220" i="5"/>
  <c r="X219" i="5"/>
  <c r="P222" i="5"/>
  <c r="O221" i="5"/>
  <c r="BI219" i="5"/>
  <c r="BL219" i="5"/>
  <c r="BK219" i="5"/>
  <c r="BJ219" i="5"/>
  <c r="BI43" i="1"/>
  <c r="AU43" i="1"/>
  <c r="BJ43" i="1" s="1"/>
  <c r="X215" i="1"/>
  <c r="Y216" i="1"/>
  <c r="BN213" i="1"/>
  <c r="BE213" i="1"/>
  <c r="BB214" i="1"/>
  <c r="BP214" i="1" s="1"/>
  <c r="BA214" i="1"/>
  <c r="BO214" i="1" s="1"/>
  <c r="BD214" i="1"/>
  <c r="BR214" i="1" s="1"/>
  <c r="AZ214" i="1"/>
  <c r="BC214" i="1"/>
  <c r="BQ214" i="1" s="1"/>
  <c r="P218" i="1"/>
  <c r="O217" i="1"/>
  <c r="AT216" i="1"/>
  <c r="BI216" i="1" s="1"/>
  <c r="AU216" i="1"/>
  <c r="BJ216" i="1" s="1"/>
  <c r="AV216" i="1"/>
  <c r="BK216" i="1" s="1"/>
  <c r="AW216" i="1"/>
  <c r="BL216" i="1" s="1"/>
  <c r="AS216" i="1"/>
  <c r="BH215" i="1"/>
  <c r="AX215" i="1"/>
  <c r="AW221" i="5" l="1"/>
  <c r="AV221" i="5"/>
  <c r="AU221" i="5"/>
  <c r="AT221" i="5"/>
  <c r="AS221" i="5"/>
  <c r="AW40" i="5"/>
  <c r="BL40" i="5" s="1"/>
  <c r="P223" i="5"/>
  <c r="O222" i="5"/>
  <c r="BD219" i="5"/>
  <c r="BR219" i="5" s="1"/>
  <c r="BC219" i="5"/>
  <c r="BQ219" i="5" s="1"/>
  <c r="BB219" i="5"/>
  <c r="BP219" i="5" s="1"/>
  <c r="BA219" i="5"/>
  <c r="BO219" i="5" s="1"/>
  <c r="AZ219" i="5"/>
  <c r="BH219" i="5"/>
  <c r="AX219" i="5"/>
  <c r="BK220" i="5"/>
  <c r="BL220" i="5"/>
  <c r="BJ220" i="5"/>
  <c r="BI220" i="5"/>
  <c r="X220" i="5"/>
  <c r="Y221" i="5"/>
  <c r="BN218" i="5"/>
  <c r="BE218" i="5"/>
  <c r="BF218" i="5" s="1"/>
  <c r="AV43" i="1"/>
  <c r="BK43" i="1" s="1"/>
  <c r="BN214" i="1"/>
  <c r="BE214" i="1"/>
  <c r="Y217" i="1"/>
  <c r="X216" i="1"/>
  <c r="BD215" i="1"/>
  <c r="BR215" i="1" s="1"/>
  <c r="AZ215" i="1"/>
  <c r="BC215" i="1"/>
  <c r="BQ215" i="1" s="1"/>
  <c r="BA215" i="1"/>
  <c r="BO215" i="1" s="1"/>
  <c r="BB215" i="1"/>
  <c r="BP215" i="1" s="1"/>
  <c r="AX216" i="1"/>
  <c r="BH216" i="1"/>
  <c r="AU217" i="1"/>
  <c r="BJ217" i="1" s="1"/>
  <c r="AT217" i="1"/>
  <c r="BI217" i="1" s="1"/>
  <c r="AV217" i="1"/>
  <c r="BK217" i="1" s="1"/>
  <c r="AS217" i="1"/>
  <c r="AW217" i="1"/>
  <c r="BL217" i="1" s="1"/>
  <c r="O218" i="1"/>
  <c r="P219" i="1"/>
  <c r="AW222" i="5" l="1"/>
  <c r="AV222" i="5"/>
  <c r="AU222" i="5"/>
  <c r="AT222" i="5"/>
  <c r="AS222" i="5"/>
  <c r="AX40" i="5"/>
  <c r="BD220" i="5"/>
  <c r="BR220" i="5" s="1"/>
  <c r="BC220" i="5"/>
  <c r="BQ220" i="5" s="1"/>
  <c r="BB220" i="5"/>
  <c r="BP220" i="5" s="1"/>
  <c r="BA220" i="5"/>
  <c r="BO220" i="5" s="1"/>
  <c r="AZ220" i="5"/>
  <c r="BH220" i="5"/>
  <c r="AX220" i="5"/>
  <c r="X221" i="5"/>
  <c r="Y222" i="5"/>
  <c r="BL221" i="5"/>
  <c r="BK221" i="5"/>
  <c r="BJ221" i="5"/>
  <c r="BI221" i="5"/>
  <c r="BE219" i="5"/>
  <c r="BF219" i="5" s="1"/>
  <c r="BN219" i="5"/>
  <c r="P224" i="5"/>
  <c r="O223" i="5"/>
  <c r="AW43" i="1"/>
  <c r="BL43" i="1" s="1"/>
  <c r="BD216" i="1"/>
  <c r="BR216" i="1" s="1"/>
  <c r="AZ216" i="1"/>
  <c r="BA216" i="1"/>
  <c r="BO216" i="1" s="1"/>
  <c r="BB216" i="1"/>
  <c r="BP216" i="1" s="1"/>
  <c r="BC216" i="1"/>
  <c r="BQ216" i="1" s="1"/>
  <c r="X217" i="1"/>
  <c r="Y218" i="1"/>
  <c r="BN215" i="1"/>
  <c r="BE215" i="1"/>
  <c r="AW218" i="1"/>
  <c r="BL218" i="1" s="1"/>
  <c r="AT218" i="1"/>
  <c r="BI218" i="1" s="1"/>
  <c r="AS218" i="1"/>
  <c r="AV218" i="1"/>
  <c r="BK218" i="1" s="1"/>
  <c r="AU218" i="1"/>
  <c r="BJ218" i="1" s="1"/>
  <c r="AX217" i="1"/>
  <c r="BH217" i="1"/>
  <c r="P220" i="1"/>
  <c r="O219" i="1"/>
  <c r="AY40" i="5" l="1"/>
  <c r="AW223" i="5"/>
  <c r="AT223" i="5"/>
  <c r="AV223" i="5"/>
  <c r="AU223" i="5"/>
  <c r="AS223" i="5"/>
  <c r="AX221" i="5"/>
  <c r="BH221" i="5"/>
  <c r="BK222" i="5"/>
  <c r="BJ222" i="5"/>
  <c r="BL222" i="5"/>
  <c r="BI222" i="5"/>
  <c r="Y223" i="5"/>
  <c r="X222" i="5"/>
  <c r="BE220" i="5"/>
  <c r="BF220" i="5" s="1"/>
  <c r="BN220" i="5"/>
  <c r="BA221" i="5"/>
  <c r="BO221" i="5" s="1"/>
  <c r="AZ221" i="5"/>
  <c r="BD221" i="5"/>
  <c r="BR221" i="5" s="1"/>
  <c r="BC221" i="5"/>
  <c r="BQ221" i="5" s="1"/>
  <c r="BB221" i="5"/>
  <c r="BP221" i="5" s="1"/>
  <c r="P225" i="5"/>
  <c r="O224" i="5"/>
  <c r="AX43" i="1"/>
  <c r="X218" i="1"/>
  <c r="Y219" i="1"/>
  <c r="BC217" i="1"/>
  <c r="BQ217" i="1" s="1"/>
  <c r="AZ217" i="1"/>
  <c r="BA217" i="1"/>
  <c r="BO217" i="1" s="1"/>
  <c r="BD217" i="1"/>
  <c r="BR217" i="1" s="1"/>
  <c r="BB217" i="1"/>
  <c r="BP217" i="1" s="1"/>
  <c r="BE216" i="1"/>
  <c r="BN216" i="1"/>
  <c r="AW219" i="1"/>
  <c r="BL219" i="1" s="1"/>
  <c r="AT219" i="1"/>
  <c r="BI219" i="1" s="1"/>
  <c r="AU219" i="1"/>
  <c r="BJ219" i="1" s="1"/>
  <c r="AS219" i="1"/>
  <c r="AV219" i="1"/>
  <c r="BK219" i="1" s="1"/>
  <c r="O220" i="1"/>
  <c r="P221" i="1"/>
  <c r="AX218" i="1"/>
  <c r="BH218" i="1"/>
  <c r="AS41" i="5" l="1"/>
  <c r="AW224" i="5"/>
  <c r="AV224" i="5"/>
  <c r="AU224" i="5"/>
  <c r="AT224" i="5"/>
  <c r="AS224" i="5"/>
  <c r="BL223" i="5"/>
  <c r="BK223" i="5"/>
  <c r="BJ223" i="5"/>
  <c r="BI223" i="5"/>
  <c r="P226" i="5"/>
  <c r="O225" i="5"/>
  <c r="AX222" i="5"/>
  <c r="BH222" i="5"/>
  <c r="BB222" i="5"/>
  <c r="BP222" i="5" s="1"/>
  <c r="BA222" i="5"/>
  <c r="BO222" i="5" s="1"/>
  <c r="AZ222" i="5"/>
  <c r="BC222" i="5"/>
  <c r="BQ222" i="5" s="1"/>
  <c r="BD222" i="5"/>
  <c r="BR222" i="5" s="1"/>
  <c r="BE221" i="5"/>
  <c r="BF221" i="5" s="1"/>
  <c r="BN221" i="5"/>
  <c r="X223" i="5"/>
  <c r="Y224" i="5"/>
  <c r="AY43" i="1"/>
  <c r="BE217" i="1"/>
  <c r="BN217" i="1"/>
  <c r="X219" i="1"/>
  <c r="Y220" i="1"/>
  <c r="BD218" i="1"/>
  <c r="BR218" i="1" s="1"/>
  <c r="BB218" i="1"/>
  <c r="BP218" i="1" s="1"/>
  <c r="BA218" i="1"/>
  <c r="BO218" i="1" s="1"/>
  <c r="AZ218" i="1"/>
  <c r="BC218" i="1"/>
  <c r="BQ218" i="1" s="1"/>
  <c r="O221" i="1"/>
  <c r="P222" i="1"/>
  <c r="AX219" i="1"/>
  <c r="BH219" i="1"/>
  <c r="AS220" i="1"/>
  <c r="AT220" i="1"/>
  <c r="BI220" i="1" s="1"/>
  <c r="AW220" i="1"/>
  <c r="BL220" i="1" s="1"/>
  <c r="AV220" i="1"/>
  <c r="BK220" i="1" s="1"/>
  <c r="AU220" i="1"/>
  <c r="BJ220" i="1" s="1"/>
  <c r="AW225" i="5" l="1"/>
  <c r="AV225" i="5"/>
  <c r="AU225" i="5"/>
  <c r="AT225" i="5"/>
  <c r="AS225" i="5"/>
  <c r="BH41" i="5"/>
  <c r="AT41" i="5"/>
  <c r="BD223" i="5"/>
  <c r="BR223" i="5" s="1"/>
  <c r="BB223" i="5"/>
  <c r="BP223" i="5" s="1"/>
  <c r="AZ223" i="5"/>
  <c r="BC223" i="5"/>
  <c r="BQ223" i="5" s="1"/>
  <c r="BA223" i="5"/>
  <c r="BO223" i="5" s="1"/>
  <c r="BN222" i="5"/>
  <c r="BE222" i="5"/>
  <c r="BF222" i="5" s="1"/>
  <c r="P227" i="5"/>
  <c r="O226" i="5"/>
  <c r="AX223" i="5"/>
  <c r="BH223" i="5"/>
  <c r="Y225" i="5"/>
  <c r="X224" i="5"/>
  <c r="BK224" i="5"/>
  <c r="BJ224" i="5"/>
  <c r="BI224" i="5"/>
  <c r="BL224" i="5"/>
  <c r="AS44" i="1"/>
  <c r="AT44" i="1" s="1"/>
  <c r="BI44" i="1" s="1"/>
  <c r="BE218" i="1"/>
  <c r="BN218" i="1"/>
  <c r="Y221" i="1"/>
  <c r="X220" i="1"/>
  <c r="BB219" i="1"/>
  <c r="BP219" i="1" s="1"/>
  <c r="BC219" i="1"/>
  <c r="BQ219" i="1" s="1"/>
  <c r="AZ219" i="1"/>
  <c r="BA219" i="1"/>
  <c r="BO219" i="1" s="1"/>
  <c r="BD219" i="1"/>
  <c r="BR219" i="1" s="1"/>
  <c r="BH220" i="1"/>
  <c r="AX220" i="1"/>
  <c r="P223" i="1"/>
  <c r="O222" i="1"/>
  <c r="AS221" i="1"/>
  <c r="AW221" i="1"/>
  <c r="BL221" i="1" s="1"/>
  <c r="AV221" i="1"/>
  <c r="BK221" i="1" s="1"/>
  <c r="AU221" i="1"/>
  <c r="BJ221" i="1" s="1"/>
  <c r="AT221" i="1"/>
  <c r="BI221" i="1" s="1"/>
  <c r="BI41" i="5" l="1"/>
  <c r="AU226" i="5"/>
  <c r="AW226" i="5"/>
  <c r="AV226" i="5"/>
  <c r="AT226" i="5"/>
  <c r="AS226" i="5"/>
  <c r="AU41" i="5"/>
  <c r="BJ41" i="5" s="1"/>
  <c r="X225" i="5"/>
  <c r="Y226" i="5"/>
  <c r="BH224" i="5"/>
  <c r="AX224" i="5"/>
  <c r="BC224" i="5"/>
  <c r="BQ224" i="5" s="1"/>
  <c r="BA224" i="5"/>
  <c r="BO224" i="5" s="1"/>
  <c r="BD224" i="5"/>
  <c r="BR224" i="5" s="1"/>
  <c r="BB224" i="5"/>
  <c r="BP224" i="5" s="1"/>
  <c r="AZ224" i="5"/>
  <c r="O227" i="5"/>
  <c r="P228" i="5"/>
  <c r="BN223" i="5"/>
  <c r="BE223" i="5"/>
  <c r="BF223" i="5" s="1"/>
  <c r="BK225" i="5"/>
  <c r="BI225" i="5"/>
  <c r="BL225" i="5"/>
  <c r="BJ225" i="5"/>
  <c r="BH44" i="1"/>
  <c r="AU44" i="1"/>
  <c r="BJ44" i="1" s="1"/>
  <c r="BC220" i="1"/>
  <c r="BQ220" i="1" s="1"/>
  <c r="BA220" i="1"/>
  <c r="BO220" i="1" s="1"/>
  <c r="BB220" i="1"/>
  <c r="BP220" i="1" s="1"/>
  <c r="AZ220" i="1"/>
  <c r="BD220" i="1"/>
  <c r="BR220" i="1" s="1"/>
  <c r="BN219" i="1"/>
  <c r="BE219" i="1"/>
  <c r="X221" i="1"/>
  <c r="Y222" i="1"/>
  <c r="AX221" i="1"/>
  <c r="BH221" i="1"/>
  <c r="AW222" i="1"/>
  <c r="BL222" i="1" s="1"/>
  <c r="AT222" i="1"/>
  <c r="BI222" i="1" s="1"/>
  <c r="AV222" i="1"/>
  <c r="BK222" i="1" s="1"/>
  <c r="AU222" i="1"/>
  <c r="BJ222" i="1" s="1"/>
  <c r="AS222" i="1"/>
  <c r="P224" i="1"/>
  <c r="O223" i="1"/>
  <c r="AV41" i="5" l="1"/>
  <c r="BK41" i="5" s="1"/>
  <c r="AS227" i="5"/>
  <c r="AW227" i="5"/>
  <c r="AV227" i="5"/>
  <c r="AU227" i="5"/>
  <c r="AT227" i="5"/>
  <c r="AW41" i="5"/>
  <c r="BL41" i="5" s="1"/>
  <c r="BL226" i="5"/>
  <c r="BJ226" i="5"/>
  <c r="BK226" i="5"/>
  <c r="BI226" i="5"/>
  <c r="P229" i="5"/>
  <c r="O228" i="5"/>
  <c r="BN224" i="5"/>
  <c r="BE224" i="5"/>
  <c r="BF224" i="5" s="1"/>
  <c r="X226" i="5"/>
  <c r="Y227" i="5"/>
  <c r="AX225" i="5"/>
  <c r="BH225" i="5"/>
  <c r="BD225" i="5"/>
  <c r="BR225" i="5" s="1"/>
  <c r="BC225" i="5"/>
  <c r="BQ225" i="5" s="1"/>
  <c r="BB225" i="5"/>
  <c r="BP225" i="5" s="1"/>
  <c r="AZ225" i="5"/>
  <c r="BA225" i="5"/>
  <c r="BO225" i="5" s="1"/>
  <c r="AV44" i="1"/>
  <c r="BK44" i="1" s="1"/>
  <c r="BB221" i="1"/>
  <c r="BP221" i="1" s="1"/>
  <c r="BA221" i="1"/>
  <c r="BO221" i="1" s="1"/>
  <c r="BC221" i="1"/>
  <c r="BQ221" i="1" s="1"/>
  <c r="AZ221" i="1"/>
  <c r="BD221" i="1"/>
  <c r="BR221" i="1" s="1"/>
  <c r="BE220" i="1"/>
  <c r="BN220" i="1"/>
  <c r="Y223" i="1"/>
  <c r="X222" i="1"/>
  <c r="AT223" i="1"/>
  <c r="BI223" i="1" s="1"/>
  <c r="AS223" i="1"/>
  <c r="AW223" i="1"/>
  <c r="BL223" i="1" s="1"/>
  <c r="AU223" i="1"/>
  <c r="BJ223" i="1" s="1"/>
  <c r="AV223" i="1"/>
  <c r="BK223" i="1" s="1"/>
  <c r="BH222" i="1"/>
  <c r="AX222" i="1"/>
  <c r="O224" i="1"/>
  <c r="P225" i="1"/>
  <c r="AX41" i="5" l="1"/>
  <c r="AS228" i="5"/>
  <c r="AW228" i="5"/>
  <c r="AV228" i="5"/>
  <c r="AT228" i="5"/>
  <c r="AU228" i="5"/>
  <c r="BE225" i="5"/>
  <c r="BF225" i="5" s="1"/>
  <c r="BN225" i="5"/>
  <c r="AZ226" i="5"/>
  <c r="BB226" i="5"/>
  <c r="BP226" i="5" s="1"/>
  <c r="BA226" i="5"/>
  <c r="BO226" i="5" s="1"/>
  <c r="BD226" i="5"/>
  <c r="BR226" i="5" s="1"/>
  <c r="BC226" i="5"/>
  <c r="BQ226" i="5" s="1"/>
  <c r="P230" i="5"/>
  <c r="O229" i="5"/>
  <c r="Y228" i="5"/>
  <c r="X227" i="5"/>
  <c r="AX226" i="5"/>
  <c r="BH226" i="5"/>
  <c r="BJ227" i="5"/>
  <c r="BI227" i="5"/>
  <c r="BL227" i="5"/>
  <c r="BK227" i="5"/>
  <c r="AW44" i="1"/>
  <c r="BL44" i="1" s="1"/>
  <c r="X223" i="1"/>
  <c r="Y224" i="1"/>
  <c r="BN221" i="1"/>
  <c r="BE221" i="1"/>
  <c r="BC222" i="1"/>
  <c r="BQ222" i="1" s="1"/>
  <c r="BA222" i="1"/>
  <c r="BO222" i="1" s="1"/>
  <c r="BD222" i="1"/>
  <c r="BR222" i="1" s="1"/>
  <c r="AZ222" i="1"/>
  <c r="BB222" i="1"/>
  <c r="BP222" i="1" s="1"/>
  <c r="AV224" i="1"/>
  <c r="BK224" i="1" s="1"/>
  <c r="AS224" i="1"/>
  <c r="AT224" i="1"/>
  <c r="BI224" i="1" s="1"/>
  <c r="AW224" i="1"/>
  <c r="BL224" i="1" s="1"/>
  <c r="AU224" i="1"/>
  <c r="BJ224" i="1" s="1"/>
  <c r="O225" i="1"/>
  <c r="P226" i="1"/>
  <c r="AX223" i="1"/>
  <c r="BH223" i="1"/>
  <c r="AS229" i="5" l="1"/>
  <c r="AV229" i="5"/>
  <c r="AW229" i="5"/>
  <c r="AU229" i="5"/>
  <c r="AT229" i="5"/>
  <c r="AY41" i="5"/>
  <c r="BH227" i="5"/>
  <c r="AX227" i="5"/>
  <c r="X228" i="5"/>
  <c r="Y229" i="5"/>
  <c r="BD227" i="5"/>
  <c r="BR227" i="5" s="1"/>
  <c r="BC227" i="5"/>
  <c r="BQ227" i="5" s="1"/>
  <c r="BB227" i="5"/>
  <c r="BP227" i="5" s="1"/>
  <c r="BA227" i="5"/>
  <c r="BO227" i="5" s="1"/>
  <c r="AZ227" i="5"/>
  <c r="P231" i="5"/>
  <c r="O230" i="5"/>
  <c r="BN226" i="5"/>
  <c r="BE226" i="5"/>
  <c r="BF226" i="5" s="1"/>
  <c r="BK228" i="5"/>
  <c r="BJ228" i="5"/>
  <c r="BI228" i="5"/>
  <c r="BL228" i="5"/>
  <c r="AX44" i="1"/>
  <c r="BN222" i="1"/>
  <c r="BE222" i="1"/>
  <c r="X224" i="1"/>
  <c r="Y225" i="1"/>
  <c r="AZ223" i="1"/>
  <c r="BB223" i="1"/>
  <c r="BP223" i="1" s="1"/>
  <c r="BC223" i="1"/>
  <c r="BQ223" i="1" s="1"/>
  <c r="BA223" i="1"/>
  <c r="BO223" i="1" s="1"/>
  <c r="BD223" i="1"/>
  <c r="BR223" i="1" s="1"/>
  <c r="P227" i="1"/>
  <c r="O226" i="1"/>
  <c r="AS225" i="1"/>
  <c r="AV225" i="1"/>
  <c r="BK225" i="1" s="1"/>
  <c r="AW225" i="1"/>
  <c r="BL225" i="1" s="1"/>
  <c r="AU225" i="1"/>
  <c r="BJ225" i="1" s="1"/>
  <c r="AT225" i="1"/>
  <c r="BI225" i="1" s="1"/>
  <c r="AX224" i="1"/>
  <c r="BH224" i="1"/>
  <c r="AT230" i="5" l="1"/>
  <c r="AS230" i="5"/>
  <c r="AW230" i="5"/>
  <c r="AV230" i="5"/>
  <c r="AU230" i="5"/>
  <c r="AS42" i="5"/>
  <c r="P232" i="5"/>
  <c r="O231" i="5"/>
  <c r="BH228" i="5"/>
  <c r="AX228" i="5"/>
  <c r="BL229" i="5"/>
  <c r="BK229" i="5"/>
  <c r="BI229" i="5"/>
  <c r="BJ229" i="5"/>
  <c r="BN227" i="5"/>
  <c r="BE227" i="5"/>
  <c r="BF227" i="5" s="1"/>
  <c r="X229" i="5"/>
  <c r="Y230" i="5"/>
  <c r="BD228" i="5"/>
  <c r="BR228" i="5" s="1"/>
  <c r="BC228" i="5"/>
  <c r="BQ228" i="5" s="1"/>
  <c r="BB228" i="5"/>
  <c r="BP228" i="5" s="1"/>
  <c r="BA228" i="5"/>
  <c r="BO228" i="5" s="1"/>
  <c r="AZ228" i="5"/>
  <c r="AY44" i="1"/>
  <c r="Y226" i="1"/>
  <c r="X225" i="1"/>
  <c r="AZ224" i="1"/>
  <c r="BC224" i="1"/>
  <c r="BQ224" i="1" s="1"/>
  <c r="BB224" i="1"/>
  <c r="BP224" i="1" s="1"/>
  <c r="BA224" i="1"/>
  <c r="BO224" i="1" s="1"/>
  <c r="BD224" i="1"/>
  <c r="BR224" i="1" s="1"/>
  <c r="BE223" i="1"/>
  <c r="BN223" i="1"/>
  <c r="AW226" i="1"/>
  <c r="BL226" i="1" s="1"/>
  <c r="AT226" i="1"/>
  <c r="BI226" i="1" s="1"/>
  <c r="AU226" i="1"/>
  <c r="BJ226" i="1" s="1"/>
  <c r="AV226" i="1"/>
  <c r="BK226" i="1" s="1"/>
  <c r="AS226" i="1"/>
  <c r="P228" i="1"/>
  <c r="O227" i="1"/>
  <c r="AX225" i="1"/>
  <c r="BH225" i="1"/>
  <c r="AT42" i="5" l="1"/>
  <c r="AT231" i="5"/>
  <c r="AS231" i="5"/>
  <c r="AW231" i="5"/>
  <c r="AU231" i="5"/>
  <c r="AV231" i="5"/>
  <c r="BH42" i="5"/>
  <c r="Y231" i="5"/>
  <c r="X230" i="5"/>
  <c r="BH229" i="5"/>
  <c r="AX229" i="5"/>
  <c r="BL230" i="5"/>
  <c r="BK230" i="5"/>
  <c r="BJ230" i="5"/>
  <c r="BI230" i="5"/>
  <c r="BE228" i="5"/>
  <c r="BF228" i="5" s="1"/>
  <c r="BN228" i="5"/>
  <c r="BD229" i="5"/>
  <c r="BR229" i="5" s="1"/>
  <c r="BC229" i="5"/>
  <c r="BQ229" i="5" s="1"/>
  <c r="BB229" i="5"/>
  <c r="BP229" i="5" s="1"/>
  <c r="BA229" i="5"/>
  <c r="BO229" i="5" s="1"/>
  <c r="AZ229" i="5"/>
  <c r="P233" i="5"/>
  <c r="O232" i="5"/>
  <c r="AS45" i="1"/>
  <c r="BN224" i="1"/>
  <c r="BE224" i="1"/>
  <c r="BD225" i="1"/>
  <c r="BR225" i="1" s="1"/>
  <c r="BA225" i="1"/>
  <c r="BO225" i="1" s="1"/>
  <c r="BB225" i="1"/>
  <c r="BP225" i="1" s="1"/>
  <c r="AZ225" i="1"/>
  <c r="BC225" i="1"/>
  <c r="BQ225" i="1" s="1"/>
  <c r="Y227" i="1"/>
  <c r="X226" i="1"/>
  <c r="AU227" i="1"/>
  <c r="BJ227" i="1" s="1"/>
  <c r="AS227" i="1"/>
  <c r="AV227" i="1"/>
  <c r="BK227" i="1" s="1"/>
  <c r="AT227" i="1"/>
  <c r="BI227" i="1" s="1"/>
  <c r="AW227" i="1"/>
  <c r="BL227" i="1" s="1"/>
  <c r="P229" i="1"/>
  <c r="O228" i="1"/>
  <c r="BH226" i="1"/>
  <c r="AX226" i="1"/>
  <c r="AT232" i="5" l="1"/>
  <c r="AW232" i="5"/>
  <c r="AS232" i="5"/>
  <c r="AV232" i="5"/>
  <c r="AU232" i="5"/>
  <c r="BI42" i="5"/>
  <c r="AU42" i="5"/>
  <c r="AV42" i="5" s="1"/>
  <c r="BK42" i="5" s="1"/>
  <c r="P234" i="5"/>
  <c r="O233" i="5"/>
  <c r="BE229" i="5"/>
  <c r="BF229" i="5" s="1"/>
  <c r="BN229" i="5"/>
  <c r="BL231" i="5"/>
  <c r="BK231" i="5"/>
  <c r="BJ231" i="5"/>
  <c r="BI231" i="5"/>
  <c r="AX230" i="5"/>
  <c r="BH230" i="5"/>
  <c r="BD230" i="5"/>
  <c r="BR230" i="5" s="1"/>
  <c r="BC230" i="5"/>
  <c r="BQ230" i="5" s="1"/>
  <c r="BB230" i="5"/>
  <c r="BP230" i="5" s="1"/>
  <c r="BA230" i="5"/>
  <c r="BO230" i="5" s="1"/>
  <c r="AZ230" i="5"/>
  <c r="Y232" i="5"/>
  <c r="X231" i="5"/>
  <c r="AT45" i="1"/>
  <c r="BI45" i="1" s="1"/>
  <c r="BH45" i="1"/>
  <c r="Y228" i="1"/>
  <c r="X227" i="1"/>
  <c r="BE225" i="1"/>
  <c r="BN225" i="1"/>
  <c r="AZ226" i="1"/>
  <c r="BC226" i="1"/>
  <c r="BQ226" i="1" s="1"/>
  <c r="BA226" i="1"/>
  <c r="BO226" i="1" s="1"/>
  <c r="BD226" i="1"/>
  <c r="BR226" i="1" s="1"/>
  <c r="BB226" i="1"/>
  <c r="BP226" i="1" s="1"/>
  <c r="AS228" i="1"/>
  <c r="AT228" i="1"/>
  <c r="BI228" i="1" s="1"/>
  <c r="AW228" i="1"/>
  <c r="BL228" i="1" s="1"/>
  <c r="AU228" i="1"/>
  <c r="BJ228" i="1" s="1"/>
  <c r="AV228" i="1"/>
  <c r="BK228" i="1" s="1"/>
  <c r="O229" i="1"/>
  <c r="P230" i="1"/>
  <c r="AX227" i="1"/>
  <c r="BH227" i="1"/>
  <c r="AU233" i="5" l="1"/>
  <c r="AT233" i="5"/>
  <c r="AS233" i="5"/>
  <c r="AW233" i="5"/>
  <c r="AV233" i="5"/>
  <c r="BJ42" i="5"/>
  <c r="AW42" i="5"/>
  <c r="BL42" i="5" s="1"/>
  <c r="Y233" i="5"/>
  <c r="X232" i="5"/>
  <c r="BE230" i="5"/>
  <c r="BF230" i="5" s="1"/>
  <c r="BN230" i="5"/>
  <c r="AX231" i="5"/>
  <c r="BH231" i="5"/>
  <c r="BC231" i="5"/>
  <c r="BQ231" i="5" s="1"/>
  <c r="BB231" i="5"/>
  <c r="BP231" i="5" s="1"/>
  <c r="BA231" i="5"/>
  <c r="BO231" i="5" s="1"/>
  <c r="AZ231" i="5"/>
  <c r="BD231" i="5"/>
  <c r="BR231" i="5" s="1"/>
  <c r="BI232" i="5"/>
  <c r="BL232" i="5"/>
  <c r="BK232" i="5"/>
  <c r="BJ232" i="5"/>
  <c r="O234" i="5"/>
  <c r="P235" i="5"/>
  <c r="AU45" i="1"/>
  <c r="AV45" i="1" s="1"/>
  <c r="BK45" i="1" s="1"/>
  <c r="BC227" i="1"/>
  <c r="BQ227" i="1" s="1"/>
  <c r="BD227" i="1"/>
  <c r="BR227" i="1" s="1"/>
  <c r="BA227" i="1"/>
  <c r="BO227" i="1" s="1"/>
  <c r="AZ227" i="1"/>
  <c r="BB227" i="1"/>
  <c r="BP227" i="1" s="1"/>
  <c r="BE226" i="1"/>
  <c r="BN226" i="1"/>
  <c r="X228" i="1"/>
  <c r="Y229" i="1"/>
  <c r="P231" i="1"/>
  <c r="O230" i="1"/>
  <c r="AS229" i="1"/>
  <c r="AW229" i="1"/>
  <c r="BL229" i="1" s="1"/>
  <c r="AU229" i="1"/>
  <c r="BJ229" i="1" s="1"/>
  <c r="AT229" i="1"/>
  <c r="BI229" i="1" s="1"/>
  <c r="AV229" i="1"/>
  <c r="BK229" i="1" s="1"/>
  <c r="AX228" i="1"/>
  <c r="BH228" i="1"/>
  <c r="AX42" i="5" l="1"/>
  <c r="AU234" i="5"/>
  <c r="AT234" i="5"/>
  <c r="AS234" i="5"/>
  <c r="AW234" i="5"/>
  <c r="AV234" i="5"/>
  <c r="BN231" i="5"/>
  <c r="BE231" i="5"/>
  <c r="BF231" i="5" s="1"/>
  <c r="P236" i="5"/>
  <c r="O235" i="5"/>
  <c r="BL233" i="5"/>
  <c r="BK233" i="5"/>
  <c r="BJ233" i="5"/>
  <c r="BI233" i="5"/>
  <c r="AX232" i="5"/>
  <c r="BH232" i="5"/>
  <c r="AZ232" i="5"/>
  <c r="BC232" i="5"/>
  <c r="BQ232" i="5" s="1"/>
  <c r="BA232" i="5"/>
  <c r="BO232" i="5" s="1"/>
  <c r="BD232" i="5"/>
  <c r="BR232" i="5" s="1"/>
  <c r="BB232" i="5"/>
  <c r="BP232" i="5" s="1"/>
  <c r="Y234" i="5"/>
  <c r="X233" i="5"/>
  <c r="BJ45" i="1"/>
  <c r="AW45" i="1"/>
  <c r="BL45" i="1" s="1"/>
  <c r="BB228" i="1"/>
  <c r="BP228" i="1" s="1"/>
  <c r="AZ228" i="1"/>
  <c r="BD228" i="1"/>
  <c r="BR228" i="1" s="1"/>
  <c r="BA228" i="1"/>
  <c r="BO228" i="1" s="1"/>
  <c r="BC228" i="1"/>
  <c r="BQ228" i="1" s="1"/>
  <c r="BN227" i="1"/>
  <c r="BE227" i="1"/>
  <c r="X229" i="1"/>
  <c r="Y230" i="1"/>
  <c r="AX229" i="1"/>
  <c r="BH229" i="1"/>
  <c r="AW230" i="1"/>
  <c r="BL230" i="1" s="1"/>
  <c r="AV230" i="1"/>
  <c r="BK230" i="1" s="1"/>
  <c r="AU230" i="1"/>
  <c r="BJ230" i="1" s="1"/>
  <c r="AS230" i="1"/>
  <c r="AT230" i="1"/>
  <c r="BI230" i="1" s="1"/>
  <c r="P232" i="1"/>
  <c r="O231" i="1"/>
  <c r="AU235" i="5" l="1"/>
  <c r="AT235" i="5"/>
  <c r="AS235" i="5"/>
  <c r="AW235" i="5"/>
  <c r="AV235" i="5"/>
  <c r="AY42" i="5"/>
  <c r="BD233" i="5"/>
  <c r="BR233" i="5" s="1"/>
  <c r="BB233" i="5"/>
  <c r="BP233" i="5" s="1"/>
  <c r="AZ233" i="5"/>
  <c r="BC233" i="5"/>
  <c r="BQ233" i="5" s="1"/>
  <c r="BA233" i="5"/>
  <c r="BO233" i="5" s="1"/>
  <c r="BN232" i="5"/>
  <c r="BE232" i="5"/>
  <c r="BF232" i="5" s="1"/>
  <c r="BH233" i="5"/>
  <c r="AX233" i="5"/>
  <c r="Y235" i="5"/>
  <c r="X234" i="5"/>
  <c r="BJ234" i="5"/>
  <c r="BI234" i="5"/>
  <c r="BK234" i="5"/>
  <c r="BL234" i="5"/>
  <c r="P237" i="5"/>
  <c r="O236" i="5"/>
  <c r="AX45" i="1"/>
  <c r="BC229" i="1"/>
  <c r="BQ229" i="1" s="1"/>
  <c r="BA229" i="1"/>
  <c r="BO229" i="1" s="1"/>
  <c r="BB229" i="1"/>
  <c r="BP229" i="1" s="1"/>
  <c r="AZ229" i="1"/>
  <c r="BD229" i="1"/>
  <c r="BR229" i="1" s="1"/>
  <c r="BE228" i="1"/>
  <c r="BN228" i="1"/>
  <c r="Y231" i="1"/>
  <c r="X230" i="1"/>
  <c r="O232" i="1"/>
  <c r="P233" i="1"/>
  <c r="AU231" i="1"/>
  <c r="BJ231" i="1" s="1"/>
  <c r="AS231" i="1"/>
  <c r="AW231" i="1"/>
  <c r="BL231" i="1" s="1"/>
  <c r="AT231" i="1"/>
  <c r="BI231" i="1" s="1"/>
  <c r="AV231" i="1"/>
  <c r="BK231" i="1" s="1"/>
  <c r="AX230" i="1"/>
  <c r="BH230" i="1"/>
  <c r="AS43" i="5" l="1"/>
  <c r="AV236" i="5"/>
  <c r="AU236" i="5"/>
  <c r="AT236" i="5"/>
  <c r="AS236" i="5"/>
  <c r="AW236" i="5"/>
  <c r="P238" i="5"/>
  <c r="O237" i="5"/>
  <c r="BD234" i="5"/>
  <c r="BR234" i="5" s="1"/>
  <c r="BC234" i="5"/>
  <c r="BQ234" i="5" s="1"/>
  <c r="BB234" i="5"/>
  <c r="BP234" i="5" s="1"/>
  <c r="AZ234" i="5"/>
  <c r="BA234" i="5"/>
  <c r="BO234" i="5" s="1"/>
  <c r="BK235" i="5"/>
  <c r="BI235" i="5"/>
  <c r="BJ235" i="5"/>
  <c r="BL235" i="5"/>
  <c r="BN233" i="5"/>
  <c r="BE233" i="5"/>
  <c r="BF233" i="5" s="1"/>
  <c r="BH234" i="5"/>
  <c r="AX234" i="5"/>
  <c r="Y236" i="5"/>
  <c r="X235" i="5"/>
  <c r="AY45" i="1"/>
  <c r="Y232" i="1"/>
  <c r="X231" i="1"/>
  <c r="BN229" i="1"/>
  <c r="BE229" i="1"/>
  <c r="AZ230" i="1"/>
  <c r="BA230" i="1"/>
  <c r="BO230" i="1" s="1"/>
  <c r="BD230" i="1"/>
  <c r="BR230" i="1" s="1"/>
  <c r="BB230" i="1"/>
  <c r="BP230" i="1" s="1"/>
  <c r="BC230" i="1"/>
  <c r="BQ230" i="1" s="1"/>
  <c r="AX231" i="1"/>
  <c r="BH231" i="1"/>
  <c r="P234" i="1"/>
  <c r="O233" i="1"/>
  <c r="AV232" i="1"/>
  <c r="BK232" i="1" s="1"/>
  <c r="AW232" i="1"/>
  <c r="BL232" i="1" s="1"/>
  <c r="AS232" i="1"/>
  <c r="AU232" i="1"/>
  <c r="BJ232" i="1" s="1"/>
  <c r="AT232" i="1"/>
  <c r="BI232" i="1" s="1"/>
  <c r="BH43" i="5" l="1"/>
  <c r="AV237" i="5"/>
  <c r="AU237" i="5"/>
  <c r="AT237" i="5"/>
  <c r="AS237" i="5"/>
  <c r="AW237" i="5"/>
  <c r="AT43" i="5"/>
  <c r="BE234" i="5"/>
  <c r="BF234" i="5" s="1"/>
  <c r="BN234" i="5"/>
  <c r="AZ235" i="5"/>
  <c r="BD235" i="5"/>
  <c r="BR235" i="5" s="1"/>
  <c r="BB235" i="5"/>
  <c r="BP235" i="5" s="1"/>
  <c r="BC235" i="5"/>
  <c r="BQ235" i="5" s="1"/>
  <c r="BA235" i="5"/>
  <c r="BO235" i="5" s="1"/>
  <c r="X236" i="5"/>
  <c r="Y237" i="5"/>
  <c r="BH235" i="5"/>
  <c r="AX235" i="5"/>
  <c r="BJ236" i="5"/>
  <c r="BI236" i="5"/>
  <c r="BL236" i="5"/>
  <c r="BK236" i="5"/>
  <c r="O238" i="5"/>
  <c r="P239" i="5"/>
  <c r="AS46" i="1"/>
  <c r="AT46" i="1" s="1"/>
  <c r="BC231" i="1"/>
  <c r="BQ231" i="1" s="1"/>
  <c r="BB231" i="1"/>
  <c r="BP231" i="1" s="1"/>
  <c r="AZ231" i="1"/>
  <c r="BD231" i="1"/>
  <c r="BR231" i="1" s="1"/>
  <c r="BA231" i="1"/>
  <c r="BO231" i="1" s="1"/>
  <c r="BN230" i="1"/>
  <c r="BE230" i="1"/>
  <c r="Y233" i="1"/>
  <c r="X232" i="1"/>
  <c r="AX232" i="1"/>
  <c r="BH232" i="1"/>
  <c r="AS233" i="1"/>
  <c r="AV233" i="1"/>
  <c r="BK233" i="1" s="1"/>
  <c r="AW233" i="1"/>
  <c r="BL233" i="1" s="1"/>
  <c r="AU233" i="1"/>
  <c r="BJ233" i="1" s="1"/>
  <c r="AT233" i="1"/>
  <c r="BI233" i="1" s="1"/>
  <c r="P235" i="1"/>
  <c r="O234" i="1"/>
  <c r="BI43" i="5" l="1"/>
  <c r="AV238" i="5"/>
  <c r="AU238" i="5"/>
  <c r="AT238" i="5"/>
  <c r="AS238" i="5"/>
  <c r="AW238" i="5"/>
  <c r="AU43" i="5"/>
  <c r="BJ43" i="5" s="1"/>
  <c r="X237" i="5"/>
  <c r="Y238" i="5"/>
  <c r="BL237" i="5"/>
  <c r="BK237" i="5"/>
  <c r="BJ237" i="5"/>
  <c r="BI237" i="5"/>
  <c r="BH236" i="5"/>
  <c r="AX236" i="5"/>
  <c r="BD236" i="5"/>
  <c r="BR236" i="5" s="1"/>
  <c r="BB236" i="5"/>
  <c r="BP236" i="5" s="1"/>
  <c r="AZ236" i="5"/>
  <c r="BC236" i="5"/>
  <c r="BQ236" i="5" s="1"/>
  <c r="BA236" i="5"/>
  <c r="BO236" i="5" s="1"/>
  <c r="BN235" i="5"/>
  <c r="BE235" i="5"/>
  <c r="BF235" i="5" s="1"/>
  <c r="P240" i="5"/>
  <c r="O239" i="5"/>
  <c r="BI46" i="1"/>
  <c r="AU46" i="1"/>
  <c r="BJ46" i="1" s="1"/>
  <c r="BH46" i="1"/>
  <c r="X233" i="1"/>
  <c r="Y234" i="1"/>
  <c r="BN231" i="1"/>
  <c r="BE231" i="1"/>
  <c r="BD232" i="1"/>
  <c r="BR232" i="1" s="1"/>
  <c r="BA232" i="1"/>
  <c r="BO232" i="1" s="1"/>
  <c r="AZ232" i="1"/>
  <c r="BC232" i="1"/>
  <c r="BQ232" i="1" s="1"/>
  <c r="BB232" i="1"/>
  <c r="BP232" i="1" s="1"/>
  <c r="AX233" i="1"/>
  <c r="BH233" i="1"/>
  <c r="AT234" i="1"/>
  <c r="BI234" i="1" s="1"/>
  <c r="AW234" i="1"/>
  <c r="BL234" i="1" s="1"/>
  <c r="AV234" i="1"/>
  <c r="BK234" i="1" s="1"/>
  <c r="AU234" i="1"/>
  <c r="BJ234" i="1" s="1"/>
  <c r="AS234" i="1"/>
  <c r="P236" i="1"/>
  <c r="O235" i="1"/>
  <c r="AW239" i="5" l="1"/>
  <c r="AV239" i="5"/>
  <c r="AU239" i="5"/>
  <c r="AT239" i="5"/>
  <c r="AS239" i="5"/>
  <c r="AV43" i="5"/>
  <c r="P241" i="5"/>
  <c r="O240" i="5"/>
  <c r="BL238" i="5"/>
  <c r="BK238" i="5"/>
  <c r="BJ238" i="5"/>
  <c r="BI238" i="5"/>
  <c r="Y239" i="5"/>
  <c r="X238" i="5"/>
  <c r="BN236" i="5"/>
  <c r="BE236" i="5"/>
  <c r="BF236" i="5" s="1"/>
  <c r="BH237" i="5"/>
  <c r="AX237" i="5"/>
  <c r="BD237" i="5"/>
  <c r="BR237" i="5" s="1"/>
  <c r="BB237" i="5"/>
  <c r="BP237" i="5" s="1"/>
  <c r="AZ237" i="5"/>
  <c r="BC237" i="5"/>
  <c r="BQ237" i="5" s="1"/>
  <c r="BA237" i="5"/>
  <c r="BO237" i="5" s="1"/>
  <c r="AV46" i="1"/>
  <c r="BK46" i="1" s="1"/>
  <c r="BN232" i="1"/>
  <c r="BE232" i="1"/>
  <c r="Y235" i="1"/>
  <c r="X234" i="1"/>
  <c r="BA233" i="1"/>
  <c r="BO233" i="1" s="1"/>
  <c r="BD233" i="1"/>
  <c r="BR233" i="1" s="1"/>
  <c r="BB233" i="1"/>
  <c r="BP233" i="1" s="1"/>
  <c r="AZ233" i="1"/>
  <c r="BC233" i="1"/>
  <c r="BQ233" i="1" s="1"/>
  <c r="AX234" i="1"/>
  <c r="BH234" i="1"/>
  <c r="AS235" i="1"/>
  <c r="AV235" i="1"/>
  <c r="BK235" i="1" s="1"/>
  <c r="AW235" i="1"/>
  <c r="BL235" i="1" s="1"/>
  <c r="AT235" i="1"/>
  <c r="BI235" i="1" s="1"/>
  <c r="AU235" i="1"/>
  <c r="BJ235" i="1" s="1"/>
  <c r="P237" i="1"/>
  <c r="O236" i="1"/>
  <c r="BK43" i="5" l="1"/>
  <c r="AW43" i="5"/>
  <c r="BL43" i="5" s="1"/>
  <c r="AW240" i="5"/>
  <c r="AV240" i="5"/>
  <c r="AU240" i="5"/>
  <c r="AT240" i="5"/>
  <c r="AS240" i="5"/>
  <c r="AX43" i="5"/>
  <c r="BH238" i="5"/>
  <c r="AX238" i="5"/>
  <c r="BE237" i="5"/>
  <c r="BF237" i="5" s="1"/>
  <c r="BN237" i="5"/>
  <c r="BC238" i="5"/>
  <c r="BQ238" i="5" s="1"/>
  <c r="BB238" i="5"/>
  <c r="BP238" i="5" s="1"/>
  <c r="BD238" i="5"/>
  <c r="BR238" i="5" s="1"/>
  <c r="AZ238" i="5"/>
  <c r="BA238" i="5"/>
  <c r="BO238" i="5" s="1"/>
  <c r="BL239" i="5"/>
  <c r="BK239" i="5"/>
  <c r="BJ239" i="5"/>
  <c r="BI239" i="5"/>
  <c r="Y240" i="5"/>
  <c r="X239" i="5"/>
  <c r="P242" i="5"/>
  <c r="O241" i="5"/>
  <c r="AW46" i="1"/>
  <c r="BL46" i="1" s="1"/>
  <c r="BE233" i="1"/>
  <c r="BN233" i="1"/>
  <c r="BD234" i="1"/>
  <c r="BR234" i="1" s="1"/>
  <c r="AZ234" i="1"/>
  <c r="BA234" i="1"/>
  <c r="BO234" i="1" s="1"/>
  <c r="BC234" i="1"/>
  <c r="BQ234" i="1" s="1"/>
  <c r="BB234" i="1"/>
  <c r="BP234" i="1" s="1"/>
  <c r="Y236" i="1"/>
  <c r="X235" i="1"/>
  <c r="P238" i="1"/>
  <c r="O237" i="1"/>
  <c r="AT236" i="1"/>
  <c r="BI236" i="1" s="1"/>
  <c r="AW236" i="1"/>
  <c r="BL236" i="1" s="1"/>
  <c r="AV236" i="1"/>
  <c r="BK236" i="1" s="1"/>
  <c r="AS236" i="1"/>
  <c r="AU236" i="1"/>
  <c r="BJ236" i="1" s="1"/>
  <c r="AX235" i="1"/>
  <c r="BH235" i="1"/>
  <c r="AY43" i="5" l="1"/>
  <c r="AW241" i="5"/>
  <c r="AV241" i="5"/>
  <c r="AU241" i="5"/>
  <c r="AT241" i="5"/>
  <c r="AS241" i="5"/>
  <c r="BJ240" i="5"/>
  <c r="BL240" i="5"/>
  <c r="BK240" i="5"/>
  <c r="BI240" i="5"/>
  <c r="P243" i="5"/>
  <c r="O242" i="5"/>
  <c r="Y241" i="5"/>
  <c r="X240" i="5"/>
  <c r="BH239" i="5"/>
  <c r="AX239" i="5"/>
  <c r="BD239" i="5"/>
  <c r="BR239" i="5" s="1"/>
  <c r="BC239" i="5"/>
  <c r="BQ239" i="5" s="1"/>
  <c r="AZ239" i="5"/>
  <c r="BB239" i="5"/>
  <c r="BP239" i="5" s="1"/>
  <c r="BA239" i="5"/>
  <c r="BO239" i="5" s="1"/>
  <c r="BE238" i="5"/>
  <c r="BF238" i="5" s="1"/>
  <c r="BN238" i="5"/>
  <c r="AX46" i="1"/>
  <c r="AY46" i="1" s="1"/>
  <c r="Y237" i="1"/>
  <c r="X236" i="1"/>
  <c r="BE234" i="1"/>
  <c r="BN234" i="1"/>
  <c r="BA235" i="1"/>
  <c r="BO235" i="1" s="1"/>
  <c r="AZ235" i="1"/>
  <c r="BC235" i="1"/>
  <c r="BQ235" i="1" s="1"/>
  <c r="BB235" i="1"/>
  <c r="BP235" i="1" s="1"/>
  <c r="BD235" i="1"/>
  <c r="BR235" i="1" s="1"/>
  <c r="AX236" i="1"/>
  <c r="BH236" i="1"/>
  <c r="AW237" i="1"/>
  <c r="BL237" i="1" s="1"/>
  <c r="AV237" i="1"/>
  <c r="BK237" i="1" s="1"/>
  <c r="AU237" i="1"/>
  <c r="BJ237" i="1" s="1"/>
  <c r="AS237" i="1"/>
  <c r="AT237" i="1"/>
  <c r="BI237" i="1" s="1"/>
  <c r="O238" i="1"/>
  <c r="P239" i="1"/>
  <c r="AW242" i="5" l="1"/>
  <c r="AV242" i="5"/>
  <c r="AU242" i="5"/>
  <c r="AT242" i="5"/>
  <c r="AS242" i="5"/>
  <c r="AS44" i="5"/>
  <c r="BN239" i="5"/>
  <c r="BE239" i="5"/>
  <c r="BF239" i="5" s="1"/>
  <c r="O243" i="5"/>
  <c r="P244" i="5"/>
  <c r="X241" i="5"/>
  <c r="Y242" i="5"/>
  <c r="AX240" i="5"/>
  <c r="BH240" i="5"/>
  <c r="BB240" i="5"/>
  <c r="BP240" i="5" s="1"/>
  <c r="BA240" i="5"/>
  <c r="BO240" i="5" s="1"/>
  <c r="AZ240" i="5"/>
  <c r="BC240" i="5"/>
  <c r="BQ240" i="5" s="1"/>
  <c r="BD240" i="5"/>
  <c r="BR240" i="5" s="1"/>
  <c r="BI241" i="5"/>
  <c r="BL241" i="5"/>
  <c r="BK241" i="5"/>
  <c r="BJ241" i="5"/>
  <c r="AS47" i="1"/>
  <c r="AT47" i="1" s="1"/>
  <c r="BN235" i="1"/>
  <c r="BE235" i="1"/>
  <c r="BB236" i="1"/>
  <c r="BP236" i="1" s="1"/>
  <c r="BC236" i="1"/>
  <c r="BQ236" i="1" s="1"/>
  <c r="AZ236" i="1"/>
  <c r="BA236" i="1"/>
  <c r="BO236" i="1" s="1"/>
  <c r="BD236" i="1"/>
  <c r="BR236" i="1" s="1"/>
  <c r="X237" i="1"/>
  <c r="Y238" i="1"/>
  <c r="AX237" i="1"/>
  <c r="BH237" i="1"/>
  <c r="O239" i="1"/>
  <c r="P240" i="1"/>
  <c r="AV238" i="1"/>
  <c r="BK238" i="1" s="1"/>
  <c r="AU238" i="1"/>
  <c r="BJ238" i="1" s="1"/>
  <c r="AS238" i="1"/>
  <c r="AW238" i="1"/>
  <c r="BL238" i="1" s="1"/>
  <c r="AT238" i="1"/>
  <c r="BI238" i="1" s="1"/>
  <c r="BH44" i="5" l="1"/>
  <c r="AW243" i="5"/>
  <c r="AV243" i="5"/>
  <c r="AU243" i="5"/>
  <c r="AT243" i="5"/>
  <c r="AS243" i="5"/>
  <c r="AT44" i="5"/>
  <c r="BI44" i="5" s="1"/>
  <c r="AX241" i="5"/>
  <c r="BH241" i="5"/>
  <c r="AZ241" i="5"/>
  <c r="BB241" i="5"/>
  <c r="BP241" i="5" s="1"/>
  <c r="BA241" i="5"/>
  <c r="BO241" i="5" s="1"/>
  <c r="BC241" i="5"/>
  <c r="BQ241" i="5" s="1"/>
  <c r="BD241" i="5"/>
  <c r="BR241" i="5" s="1"/>
  <c r="P245" i="5"/>
  <c r="O244" i="5"/>
  <c r="BL242" i="5"/>
  <c r="BK242" i="5"/>
  <c r="BJ242" i="5"/>
  <c r="BI242" i="5"/>
  <c r="BN240" i="5"/>
  <c r="BE240" i="5"/>
  <c r="BF240" i="5" s="1"/>
  <c r="Y243" i="5"/>
  <c r="X242" i="5"/>
  <c r="BI47" i="1"/>
  <c r="AU47" i="1"/>
  <c r="BJ47" i="1" s="1"/>
  <c r="BH47" i="1"/>
  <c r="AZ237" i="1"/>
  <c r="BC237" i="1"/>
  <c r="BQ237" i="1" s="1"/>
  <c r="BB237" i="1"/>
  <c r="BP237" i="1" s="1"/>
  <c r="BA237" i="1"/>
  <c r="BO237" i="1" s="1"/>
  <c r="BD237" i="1"/>
  <c r="BR237" i="1" s="1"/>
  <c r="Y239" i="1"/>
  <c r="X238" i="1"/>
  <c r="BN236" i="1"/>
  <c r="BE236" i="1"/>
  <c r="AX238" i="1"/>
  <c r="BH238" i="1"/>
  <c r="P241" i="1"/>
  <c r="O240" i="1"/>
  <c r="AS239" i="1"/>
  <c r="AW239" i="1"/>
  <c r="BL239" i="1" s="1"/>
  <c r="AV239" i="1"/>
  <c r="BK239" i="1" s="1"/>
  <c r="AT239" i="1"/>
  <c r="BI239" i="1" s="1"/>
  <c r="AU239" i="1"/>
  <c r="BJ239" i="1" s="1"/>
  <c r="AW244" i="5" l="1"/>
  <c r="AV244" i="5"/>
  <c r="AS244" i="5"/>
  <c r="AU244" i="5"/>
  <c r="AT244" i="5"/>
  <c r="AU44" i="5"/>
  <c r="BJ44" i="5" s="1"/>
  <c r="BH242" i="5"/>
  <c r="AX242" i="5"/>
  <c r="Y244" i="5"/>
  <c r="X243" i="5"/>
  <c r="BB242" i="5"/>
  <c r="BP242" i="5" s="1"/>
  <c r="BA242" i="5"/>
  <c r="BO242" i="5" s="1"/>
  <c r="AZ242" i="5"/>
  <c r="BC242" i="5"/>
  <c r="BQ242" i="5" s="1"/>
  <c r="BD242" i="5"/>
  <c r="BR242" i="5" s="1"/>
  <c r="BL243" i="5"/>
  <c r="BK243" i="5"/>
  <c r="BJ243" i="5"/>
  <c r="BI243" i="5"/>
  <c r="BN241" i="5"/>
  <c r="BE241" i="5"/>
  <c r="BF241" i="5" s="1"/>
  <c r="O245" i="5"/>
  <c r="P246" i="5"/>
  <c r="AV47" i="1"/>
  <c r="BK47" i="1" s="1"/>
  <c r="BB238" i="1"/>
  <c r="BP238" i="1" s="1"/>
  <c r="AZ238" i="1"/>
  <c r="BA238" i="1"/>
  <c r="BO238" i="1" s="1"/>
  <c r="BC238" i="1"/>
  <c r="BQ238" i="1" s="1"/>
  <c r="BD238" i="1"/>
  <c r="BR238" i="1" s="1"/>
  <c r="Y240" i="1"/>
  <c r="X239" i="1"/>
  <c r="BN237" i="1"/>
  <c r="BE237" i="1"/>
  <c r="AW240" i="1"/>
  <c r="BL240" i="1" s="1"/>
  <c r="AV240" i="1"/>
  <c r="BK240" i="1" s="1"/>
  <c r="AS240" i="1"/>
  <c r="AU240" i="1"/>
  <c r="BJ240" i="1" s="1"/>
  <c r="AT240" i="1"/>
  <c r="BI240" i="1" s="1"/>
  <c r="P242" i="1"/>
  <c r="O241" i="1"/>
  <c r="AX239" i="1"/>
  <c r="BH239" i="1"/>
  <c r="AV44" i="5" l="1"/>
  <c r="BK44" i="5" s="1"/>
  <c r="AW245" i="5"/>
  <c r="AV245" i="5"/>
  <c r="AU245" i="5"/>
  <c r="AT245" i="5"/>
  <c r="AS245" i="5"/>
  <c r="P247" i="5"/>
  <c r="O246" i="5"/>
  <c r="BN242" i="5"/>
  <c r="BE242" i="5"/>
  <c r="BF242" i="5" s="1"/>
  <c r="BL244" i="5"/>
  <c r="BK244" i="5"/>
  <c r="BJ244" i="5"/>
  <c r="BI244" i="5"/>
  <c r="BD243" i="5"/>
  <c r="BR243" i="5" s="1"/>
  <c r="BB243" i="5"/>
  <c r="BP243" i="5" s="1"/>
  <c r="BC243" i="5"/>
  <c r="BQ243" i="5" s="1"/>
  <c r="BA243" i="5"/>
  <c r="BO243" i="5" s="1"/>
  <c r="AZ243" i="5"/>
  <c r="X244" i="5"/>
  <c r="Y245" i="5"/>
  <c r="BH243" i="5"/>
  <c r="AX243" i="5"/>
  <c r="AW47" i="1"/>
  <c r="BL47" i="1" s="1"/>
  <c r="BB239" i="1"/>
  <c r="BP239" i="1" s="1"/>
  <c r="BC239" i="1"/>
  <c r="BQ239" i="1" s="1"/>
  <c r="BA239" i="1"/>
  <c r="BO239" i="1" s="1"/>
  <c r="AZ239" i="1"/>
  <c r="BD239" i="1"/>
  <c r="BR239" i="1" s="1"/>
  <c r="Y241" i="1"/>
  <c r="X240" i="1"/>
  <c r="BE238" i="1"/>
  <c r="BN238" i="1"/>
  <c r="AV241" i="1"/>
  <c r="BK241" i="1" s="1"/>
  <c r="AU241" i="1"/>
  <c r="BJ241" i="1" s="1"/>
  <c r="AS241" i="1"/>
  <c r="AW241" i="1"/>
  <c r="BL241" i="1" s="1"/>
  <c r="AT241" i="1"/>
  <c r="BI241" i="1" s="1"/>
  <c r="O242" i="1"/>
  <c r="P243" i="1"/>
  <c r="AX240" i="1"/>
  <c r="BH240" i="1"/>
  <c r="AW246" i="5" l="1"/>
  <c r="AV246" i="5"/>
  <c r="AU246" i="5"/>
  <c r="AT246" i="5"/>
  <c r="AS246" i="5"/>
  <c r="AW44" i="5"/>
  <c r="BL44" i="5" s="1"/>
  <c r="BE243" i="5"/>
  <c r="BF243" i="5" s="1"/>
  <c r="BN243" i="5"/>
  <c r="X245" i="5"/>
  <c r="Y246" i="5"/>
  <c r="BH244" i="5"/>
  <c r="AX244" i="5"/>
  <c r="BL245" i="5"/>
  <c r="BI245" i="5"/>
  <c r="BK245" i="5"/>
  <c r="BJ245" i="5"/>
  <c r="BC244" i="5"/>
  <c r="BQ244" i="5" s="1"/>
  <c r="BB244" i="5"/>
  <c r="BP244" i="5" s="1"/>
  <c r="BD244" i="5"/>
  <c r="BR244" i="5" s="1"/>
  <c r="BA244" i="5"/>
  <c r="BO244" i="5" s="1"/>
  <c r="AZ244" i="5"/>
  <c r="P248" i="5"/>
  <c r="O247" i="5"/>
  <c r="AX47" i="1"/>
  <c r="AY47" i="1" s="1"/>
  <c r="AS48" i="1"/>
  <c r="AT48" i="1" s="1"/>
  <c r="BI48" i="1" s="1"/>
  <c r="BN239" i="1"/>
  <c r="BE239" i="1"/>
  <c r="BD240" i="1"/>
  <c r="BR240" i="1" s="1"/>
  <c r="BA240" i="1"/>
  <c r="BO240" i="1" s="1"/>
  <c r="AZ240" i="1"/>
  <c r="BB240" i="1"/>
  <c r="BP240" i="1" s="1"/>
  <c r="BC240" i="1"/>
  <c r="BQ240" i="1" s="1"/>
  <c r="X241" i="1"/>
  <c r="Y242" i="1"/>
  <c r="AS242" i="1"/>
  <c r="AV242" i="1"/>
  <c r="BK242" i="1" s="1"/>
  <c r="AW242" i="1"/>
  <c r="BL242" i="1" s="1"/>
  <c r="AT242" i="1"/>
  <c r="BI242" i="1" s="1"/>
  <c r="AU242" i="1"/>
  <c r="BJ242" i="1" s="1"/>
  <c r="AX241" i="1"/>
  <c r="BH241" i="1"/>
  <c r="O243" i="1"/>
  <c r="P244" i="1"/>
  <c r="AX44" i="5" l="1"/>
  <c r="AW247" i="5"/>
  <c r="AT247" i="5"/>
  <c r="AV247" i="5"/>
  <c r="AU247" i="5"/>
  <c r="AS247" i="5"/>
  <c r="BL246" i="5"/>
  <c r="BK246" i="5"/>
  <c r="BJ246" i="5"/>
  <c r="BI246" i="5"/>
  <c r="BE244" i="5"/>
  <c r="BF244" i="5" s="1"/>
  <c r="BN244" i="5"/>
  <c r="O248" i="5"/>
  <c r="P249" i="5"/>
  <c r="AX245" i="5"/>
  <c r="BH245" i="5"/>
  <c r="X246" i="5"/>
  <c r="Y247" i="5"/>
  <c r="BD245" i="5"/>
  <c r="BR245" i="5" s="1"/>
  <c r="BC245" i="5"/>
  <c r="BQ245" i="5" s="1"/>
  <c r="BB245" i="5"/>
  <c r="BP245" i="5" s="1"/>
  <c r="BA245" i="5"/>
  <c r="BO245" i="5" s="1"/>
  <c r="AZ245" i="5"/>
  <c r="AU48" i="1"/>
  <c r="BJ48" i="1" s="1"/>
  <c r="BH48" i="1"/>
  <c r="BC241" i="1"/>
  <c r="BQ241" i="1" s="1"/>
  <c r="BB241" i="1"/>
  <c r="BP241" i="1" s="1"/>
  <c r="BA241" i="1"/>
  <c r="BO241" i="1" s="1"/>
  <c r="BD241" i="1"/>
  <c r="BR241" i="1" s="1"/>
  <c r="AZ241" i="1"/>
  <c r="X242" i="1"/>
  <c r="Y243" i="1"/>
  <c r="BN240" i="1"/>
  <c r="BE240" i="1"/>
  <c r="P245" i="1"/>
  <c r="O244" i="1"/>
  <c r="AV243" i="1"/>
  <c r="BK243" i="1" s="1"/>
  <c r="AS243" i="1"/>
  <c r="AT243" i="1"/>
  <c r="BI243" i="1" s="1"/>
  <c r="AW243" i="1"/>
  <c r="BL243" i="1" s="1"/>
  <c r="AU243" i="1"/>
  <c r="BJ243" i="1" s="1"/>
  <c r="BH242" i="1"/>
  <c r="AX242" i="1"/>
  <c r="AW248" i="5" l="1"/>
  <c r="AV248" i="5"/>
  <c r="AU248" i="5"/>
  <c r="AT248" i="5"/>
  <c r="AS248" i="5"/>
  <c r="AY44" i="5"/>
  <c r="Y248" i="5"/>
  <c r="X247" i="5"/>
  <c r="BE245" i="5"/>
  <c r="BF245" i="5" s="1"/>
  <c r="BN245" i="5"/>
  <c r="O249" i="5"/>
  <c r="P250" i="5"/>
  <c r="BD246" i="5"/>
  <c r="BR246" i="5" s="1"/>
  <c r="BC246" i="5"/>
  <c r="BQ246" i="5" s="1"/>
  <c r="BB246" i="5"/>
  <c r="BP246" i="5" s="1"/>
  <c r="BA246" i="5"/>
  <c r="BO246" i="5" s="1"/>
  <c r="AZ246" i="5"/>
  <c r="BL247" i="5"/>
  <c r="BK247" i="5"/>
  <c r="BJ247" i="5"/>
  <c r="BI247" i="5"/>
  <c r="AX246" i="5"/>
  <c r="BH246" i="5"/>
  <c r="AV48" i="1"/>
  <c r="BK48" i="1" s="1"/>
  <c r="Y244" i="1"/>
  <c r="X243" i="1"/>
  <c r="AZ242" i="1"/>
  <c r="BA242" i="1"/>
  <c r="BO242" i="1" s="1"/>
  <c r="BC242" i="1"/>
  <c r="BQ242" i="1" s="1"/>
  <c r="BD242" i="1"/>
  <c r="BR242" i="1" s="1"/>
  <c r="BB242" i="1"/>
  <c r="BP242" i="1" s="1"/>
  <c r="BN241" i="1"/>
  <c r="BE241" i="1"/>
  <c r="AX243" i="1"/>
  <c r="BH243" i="1"/>
  <c r="AU244" i="1"/>
  <c r="BJ244" i="1" s="1"/>
  <c r="AT244" i="1"/>
  <c r="BI244" i="1" s="1"/>
  <c r="AS244" i="1"/>
  <c r="AV244" i="1"/>
  <c r="BK244" i="1" s="1"/>
  <c r="AW244" i="1"/>
  <c r="BL244" i="1" s="1"/>
  <c r="P246" i="1"/>
  <c r="O245" i="1"/>
  <c r="AW249" i="5" l="1"/>
  <c r="AV249" i="5"/>
  <c r="AU249" i="5"/>
  <c r="AT249" i="5"/>
  <c r="AS249" i="5"/>
  <c r="AS45" i="5"/>
  <c r="AX247" i="5"/>
  <c r="BH247" i="5"/>
  <c r="BN246" i="5"/>
  <c r="BE246" i="5"/>
  <c r="BF246" i="5" s="1"/>
  <c r="O250" i="5"/>
  <c r="P251" i="5"/>
  <c r="BK248" i="5"/>
  <c r="BL248" i="5"/>
  <c r="BJ248" i="5"/>
  <c r="BI248" i="5"/>
  <c r="BA247" i="5"/>
  <c r="BO247" i="5" s="1"/>
  <c r="BD247" i="5"/>
  <c r="BR247" i="5" s="1"/>
  <c r="BC247" i="5"/>
  <c r="BQ247" i="5" s="1"/>
  <c r="BB247" i="5"/>
  <c r="BP247" i="5" s="1"/>
  <c r="AZ247" i="5"/>
  <c r="Y249" i="5"/>
  <c r="X248" i="5"/>
  <c r="AW48" i="1"/>
  <c r="BL48" i="1" s="1"/>
  <c r="BE242" i="1"/>
  <c r="BN242" i="1"/>
  <c r="BB243" i="1"/>
  <c r="BP243" i="1" s="1"/>
  <c r="BA243" i="1"/>
  <c r="BO243" i="1" s="1"/>
  <c r="BC243" i="1"/>
  <c r="BQ243" i="1" s="1"/>
  <c r="BD243" i="1"/>
  <c r="BR243" i="1" s="1"/>
  <c r="AZ243" i="1"/>
  <c r="Y245" i="1"/>
  <c r="X244" i="1"/>
  <c r="BH244" i="1"/>
  <c r="AX244" i="1"/>
  <c r="AS245" i="1"/>
  <c r="AW245" i="1"/>
  <c r="BL245" i="1" s="1"/>
  <c r="AT245" i="1"/>
  <c r="BI245" i="1" s="1"/>
  <c r="AV245" i="1"/>
  <c r="BK245" i="1" s="1"/>
  <c r="AU245" i="1"/>
  <c r="BJ245" i="1" s="1"/>
  <c r="O246" i="1"/>
  <c r="P247" i="1"/>
  <c r="BH45" i="5" l="1"/>
  <c r="AT45" i="5"/>
  <c r="BI45" i="5" s="1"/>
  <c r="AU250" i="5"/>
  <c r="AW250" i="5"/>
  <c r="AV250" i="5"/>
  <c r="AT250" i="5"/>
  <c r="AS250" i="5"/>
  <c r="BC248" i="5"/>
  <c r="BQ248" i="5" s="1"/>
  <c r="BA248" i="5"/>
  <c r="BO248" i="5" s="1"/>
  <c r="BD248" i="5"/>
  <c r="BR248" i="5" s="1"/>
  <c r="BB248" i="5"/>
  <c r="BP248" i="5" s="1"/>
  <c r="AZ248" i="5"/>
  <c r="BH248" i="5"/>
  <c r="AX248" i="5"/>
  <c r="O251" i="5"/>
  <c r="P252" i="5"/>
  <c r="BN247" i="5"/>
  <c r="BE247" i="5"/>
  <c r="BF247" i="5" s="1"/>
  <c r="BK249" i="5"/>
  <c r="BL249" i="5"/>
  <c r="BI249" i="5"/>
  <c r="BJ249" i="5"/>
  <c r="Y250" i="5"/>
  <c r="X249" i="5"/>
  <c r="AX48" i="1"/>
  <c r="Y246" i="1"/>
  <c r="X245" i="1"/>
  <c r="BN243" i="1"/>
  <c r="BE243" i="1"/>
  <c r="BB244" i="1"/>
  <c r="BP244" i="1" s="1"/>
  <c r="BA244" i="1"/>
  <c r="BO244" i="1" s="1"/>
  <c r="BC244" i="1"/>
  <c r="BQ244" i="1" s="1"/>
  <c r="BD244" i="1"/>
  <c r="BR244" i="1" s="1"/>
  <c r="AZ244" i="1"/>
  <c r="O247" i="1"/>
  <c r="P248" i="1"/>
  <c r="AU246" i="1"/>
  <c r="BJ246" i="1" s="1"/>
  <c r="AS246" i="1"/>
  <c r="AV246" i="1"/>
  <c r="BK246" i="1" s="1"/>
  <c r="AT246" i="1"/>
  <c r="BI246" i="1" s="1"/>
  <c r="AW246" i="1"/>
  <c r="BL246" i="1" s="1"/>
  <c r="BH245" i="1"/>
  <c r="AX245" i="1"/>
  <c r="AU45" i="5" l="1"/>
  <c r="AS251" i="5"/>
  <c r="AW251" i="5"/>
  <c r="AV251" i="5"/>
  <c r="AU251" i="5"/>
  <c r="AT251" i="5"/>
  <c r="BL250" i="5"/>
  <c r="BK250" i="5"/>
  <c r="BJ250" i="5"/>
  <c r="BI250" i="5"/>
  <c r="BN248" i="5"/>
  <c r="BE248" i="5"/>
  <c r="BF248" i="5" s="1"/>
  <c r="BB249" i="5"/>
  <c r="BP249" i="5" s="1"/>
  <c r="BA249" i="5"/>
  <c r="BO249" i="5" s="1"/>
  <c r="BC249" i="5"/>
  <c r="BQ249" i="5" s="1"/>
  <c r="AZ249" i="5"/>
  <c r="BD249" i="5"/>
  <c r="BR249" i="5" s="1"/>
  <c r="AX249" i="5"/>
  <c r="BH249" i="5"/>
  <c r="O252" i="5"/>
  <c r="P253" i="5"/>
  <c r="Y251" i="5"/>
  <c r="X250" i="5"/>
  <c r="AY48" i="1"/>
  <c r="BD245" i="1"/>
  <c r="BR245" i="1" s="1"/>
  <c r="BC245" i="1"/>
  <c r="BQ245" i="1" s="1"/>
  <c r="BB245" i="1"/>
  <c r="BP245" i="1" s="1"/>
  <c r="BA245" i="1"/>
  <c r="BO245" i="1" s="1"/>
  <c r="AZ245" i="1"/>
  <c r="BE244" i="1"/>
  <c r="BN244" i="1"/>
  <c r="Y247" i="1"/>
  <c r="X246" i="1"/>
  <c r="BH246" i="1"/>
  <c r="AX246" i="1"/>
  <c r="O248" i="1"/>
  <c r="P249" i="1"/>
  <c r="AV247" i="1"/>
  <c r="BK247" i="1" s="1"/>
  <c r="AT247" i="1"/>
  <c r="BI247" i="1" s="1"/>
  <c r="AW247" i="1"/>
  <c r="BL247" i="1" s="1"/>
  <c r="AS247" i="1"/>
  <c r="AU247" i="1"/>
  <c r="BJ247" i="1" s="1"/>
  <c r="AS252" i="5" l="1"/>
  <c r="AW252" i="5"/>
  <c r="AV252" i="5"/>
  <c r="AU252" i="5"/>
  <c r="AT252" i="5"/>
  <c r="BJ45" i="5"/>
  <c r="AV45" i="5"/>
  <c r="BL251" i="5"/>
  <c r="BK251" i="5"/>
  <c r="BJ251" i="5"/>
  <c r="BI251" i="5"/>
  <c r="BC250" i="5"/>
  <c r="BQ250" i="5" s="1"/>
  <c r="BB250" i="5"/>
  <c r="BP250" i="5" s="1"/>
  <c r="BD250" i="5"/>
  <c r="BR250" i="5" s="1"/>
  <c r="AZ250" i="5"/>
  <c r="BA250" i="5"/>
  <c r="BO250" i="5" s="1"/>
  <c r="BN249" i="5"/>
  <c r="BE249" i="5"/>
  <c r="BF249" i="5" s="1"/>
  <c r="BH250" i="5"/>
  <c r="AX250" i="5"/>
  <c r="X251" i="5"/>
  <c r="Y252" i="5"/>
  <c r="O253" i="5"/>
  <c r="P254" i="5"/>
  <c r="AS49" i="1"/>
  <c r="X247" i="1"/>
  <c r="Y248" i="1"/>
  <c r="BB246" i="1"/>
  <c r="BP246" i="1" s="1"/>
  <c r="BA246" i="1"/>
  <c r="BO246" i="1" s="1"/>
  <c r="AZ246" i="1"/>
  <c r="BD246" i="1"/>
  <c r="BR246" i="1" s="1"/>
  <c r="BC246" i="1"/>
  <c r="BQ246" i="1" s="1"/>
  <c r="BN245" i="1"/>
  <c r="BE245" i="1"/>
  <c r="O249" i="1"/>
  <c r="P250" i="1"/>
  <c r="AS248" i="1"/>
  <c r="AW248" i="1"/>
  <c r="BL248" i="1" s="1"/>
  <c r="AU248" i="1"/>
  <c r="BJ248" i="1" s="1"/>
  <c r="AT248" i="1"/>
  <c r="BI248" i="1" s="1"/>
  <c r="AV248" i="1"/>
  <c r="BK248" i="1" s="1"/>
  <c r="AX247" i="1"/>
  <c r="BH247" i="1"/>
  <c r="BK45" i="5" l="1"/>
  <c r="AW45" i="5"/>
  <c r="BL45" i="5" s="1"/>
  <c r="AS253" i="5"/>
  <c r="AV253" i="5"/>
  <c r="AW253" i="5"/>
  <c r="AU253" i="5"/>
  <c r="AT253" i="5"/>
  <c r="X252" i="5"/>
  <c r="Y253" i="5"/>
  <c r="O254" i="5"/>
  <c r="P255" i="5"/>
  <c r="AX251" i="5"/>
  <c r="BH251" i="5"/>
  <c r="BN250" i="5"/>
  <c r="BE250" i="5"/>
  <c r="BF250" i="5" s="1"/>
  <c r="BB251" i="5"/>
  <c r="BP251" i="5" s="1"/>
  <c r="BA251" i="5"/>
  <c r="BO251" i="5" s="1"/>
  <c r="BC251" i="5"/>
  <c r="BQ251" i="5" s="1"/>
  <c r="BD251" i="5"/>
  <c r="BR251" i="5" s="1"/>
  <c r="AZ251" i="5"/>
  <c r="BL252" i="5"/>
  <c r="BK252" i="5"/>
  <c r="BJ252" i="5"/>
  <c r="BI252" i="5"/>
  <c r="BH49" i="1"/>
  <c r="AT49" i="1"/>
  <c r="BI49" i="1" s="1"/>
  <c r="Y249" i="1"/>
  <c r="X248" i="1"/>
  <c r="BN246" i="1"/>
  <c r="BE246" i="1"/>
  <c r="BC247" i="1"/>
  <c r="BQ247" i="1" s="1"/>
  <c r="BB247" i="1"/>
  <c r="BP247" i="1" s="1"/>
  <c r="AZ247" i="1"/>
  <c r="BD247" i="1"/>
  <c r="BR247" i="1" s="1"/>
  <c r="BA247" i="1"/>
  <c r="BO247" i="1" s="1"/>
  <c r="BH248" i="1"/>
  <c r="AX248" i="1"/>
  <c r="O250" i="1"/>
  <c r="P251" i="1"/>
  <c r="AW249" i="1"/>
  <c r="BL249" i="1" s="1"/>
  <c r="AT249" i="1"/>
  <c r="BI249" i="1" s="1"/>
  <c r="AV249" i="1"/>
  <c r="BK249" i="1" s="1"/>
  <c r="AU249" i="1"/>
  <c r="BJ249" i="1" s="1"/>
  <c r="AS249" i="1"/>
  <c r="AX45" i="5" l="1"/>
  <c r="AT254" i="5"/>
  <c r="AS254" i="5"/>
  <c r="AW254" i="5"/>
  <c r="AV254" i="5"/>
  <c r="AU254" i="5"/>
  <c r="BH252" i="5"/>
  <c r="AX252" i="5"/>
  <c r="BN251" i="5"/>
  <c r="BE251" i="5"/>
  <c r="BF251" i="5" s="1"/>
  <c r="P256" i="5"/>
  <c r="O255" i="5"/>
  <c r="BJ253" i="5"/>
  <c r="BL253" i="5"/>
  <c r="BK253" i="5"/>
  <c r="BI253" i="5"/>
  <c r="X253" i="5"/>
  <c r="Y254" i="5"/>
  <c r="AZ252" i="5"/>
  <c r="BD252" i="5"/>
  <c r="BR252" i="5" s="1"/>
  <c r="BC252" i="5"/>
  <c r="BQ252" i="5" s="1"/>
  <c r="BB252" i="5"/>
  <c r="BP252" i="5" s="1"/>
  <c r="BA252" i="5"/>
  <c r="BO252" i="5" s="1"/>
  <c r="AU49" i="1"/>
  <c r="BJ49" i="1" s="1"/>
  <c r="BN247" i="1"/>
  <c r="BE247" i="1"/>
  <c r="BA248" i="1"/>
  <c r="BO248" i="1" s="1"/>
  <c r="BC248" i="1"/>
  <c r="BQ248" i="1" s="1"/>
  <c r="BD248" i="1"/>
  <c r="BR248" i="1" s="1"/>
  <c r="AZ248" i="1"/>
  <c r="BB248" i="1"/>
  <c r="BP248" i="1" s="1"/>
  <c r="X249" i="1"/>
  <c r="Y250" i="1"/>
  <c r="AT250" i="1"/>
  <c r="BI250" i="1" s="1"/>
  <c r="AU250" i="1"/>
  <c r="BJ250" i="1" s="1"/>
  <c r="AW250" i="1"/>
  <c r="BL250" i="1" s="1"/>
  <c r="AS250" i="1"/>
  <c r="AV250" i="1"/>
  <c r="BK250" i="1" s="1"/>
  <c r="O251" i="1"/>
  <c r="P252" i="1"/>
  <c r="AX249" i="1"/>
  <c r="BH249" i="1"/>
  <c r="AY45" i="5" l="1"/>
  <c r="AT255" i="5"/>
  <c r="AS255" i="5"/>
  <c r="AW255" i="5"/>
  <c r="AU255" i="5"/>
  <c r="AV255" i="5"/>
  <c r="BD253" i="5"/>
  <c r="BR253" i="5" s="1"/>
  <c r="BB253" i="5"/>
  <c r="BP253" i="5" s="1"/>
  <c r="BA253" i="5"/>
  <c r="BO253" i="5" s="1"/>
  <c r="AZ253" i="5"/>
  <c r="BC253" i="5"/>
  <c r="BQ253" i="5" s="1"/>
  <c r="Y255" i="5"/>
  <c r="X254" i="5"/>
  <c r="BH253" i="5"/>
  <c r="AX253" i="5"/>
  <c r="P257" i="5"/>
  <c r="O256" i="5"/>
  <c r="BE252" i="5"/>
  <c r="BF252" i="5" s="1"/>
  <c r="BN252" i="5"/>
  <c r="BL254" i="5"/>
  <c r="BK254" i="5"/>
  <c r="BJ254" i="5"/>
  <c r="BI254" i="5"/>
  <c r="AV49" i="1"/>
  <c r="BK49" i="1" s="1"/>
  <c r="BD249" i="1"/>
  <c r="BR249" i="1" s="1"/>
  <c r="BB249" i="1"/>
  <c r="BP249" i="1" s="1"/>
  <c r="AZ249" i="1"/>
  <c r="BC249" i="1"/>
  <c r="BQ249" i="1" s="1"/>
  <c r="BA249" i="1"/>
  <c r="BO249" i="1" s="1"/>
  <c r="BE248" i="1"/>
  <c r="BN248" i="1"/>
  <c r="X250" i="1"/>
  <c r="Y251" i="1"/>
  <c r="AX250" i="1"/>
  <c r="BH250" i="1"/>
  <c r="P253" i="1"/>
  <c r="O252" i="1"/>
  <c r="AS251" i="1"/>
  <c r="AT251" i="1"/>
  <c r="BI251" i="1" s="1"/>
  <c r="AW251" i="1"/>
  <c r="BL251" i="1" s="1"/>
  <c r="AU251" i="1"/>
  <c r="BJ251" i="1" s="1"/>
  <c r="AV251" i="1"/>
  <c r="BK251" i="1" s="1"/>
  <c r="AW256" i="5" l="1"/>
  <c r="AT256" i="5"/>
  <c r="AS256" i="5"/>
  <c r="AV256" i="5"/>
  <c r="AU256" i="5"/>
  <c r="AS46" i="5"/>
  <c r="BA254" i="5"/>
  <c r="BO254" i="5" s="1"/>
  <c r="AZ254" i="5"/>
  <c r="BD254" i="5"/>
  <c r="BR254" i="5" s="1"/>
  <c r="BC254" i="5"/>
  <c r="BQ254" i="5" s="1"/>
  <c r="BB254" i="5"/>
  <c r="BP254" i="5" s="1"/>
  <c r="BH254" i="5"/>
  <c r="AX254" i="5"/>
  <c r="Y256" i="5"/>
  <c r="X255" i="5"/>
  <c r="O257" i="5"/>
  <c r="P258" i="5"/>
  <c r="BE253" i="5"/>
  <c r="BF253" i="5" s="1"/>
  <c r="BN253" i="5"/>
  <c r="BK255" i="5"/>
  <c r="BJ255" i="5"/>
  <c r="BI255" i="5"/>
  <c r="BL255" i="5"/>
  <c r="AW49" i="1"/>
  <c r="BL49" i="1" s="1"/>
  <c r="AZ250" i="1"/>
  <c r="BA250" i="1"/>
  <c r="BO250" i="1" s="1"/>
  <c r="BD250" i="1"/>
  <c r="BR250" i="1" s="1"/>
  <c r="BB250" i="1"/>
  <c r="BP250" i="1" s="1"/>
  <c r="BC250" i="1"/>
  <c r="BQ250" i="1" s="1"/>
  <c r="BN249" i="1"/>
  <c r="BE249" i="1"/>
  <c r="X251" i="1"/>
  <c r="Y252" i="1"/>
  <c r="AX251" i="1"/>
  <c r="BH251" i="1"/>
  <c r="AU252" i="1"/>
  <c r="BJ252" i="1" s="1"/>
  <c r="AT252" i="1"/>
  <c r="BI252" i="1" s="1"/>
  <c r="AV252" i="1"/>
  <c r="BK252" i="1" s="1"/>
  <c r="AW252" i="1"/>
  <c r="BL252" i="1" s="1"/>
  <c r="AS252" i="1"/>
  <c r="O253" i="1"/>
  <c r="P254" i="1"/>
  <c r="AT46" i="5" l="1"/>
  <c r="BI46" i="5" s="1"/>
  <c r="AU257" i="5"/>
  <c r="AT257" i="5"/>
  <c r="AS257" i="5"/>
  <c r="AW257" i="5"/>
  <c r="AV257" i="5"/>
  <c r="BH46" i="5"/>
  <c r="O258" i="5"/>
  <c r="P259" i="5"/>
  <c r="BH255" i="5"/>
  <c r="AX255" i="5"/>
  <c r="BL256" i="5"/>
  <c r="BK256" i="5"/>
  <c r="BJ256" i="5"/>
  <c r="BI256" i="5"/>
  <c r="X256" i="5"/>
  <c r="Y257" i="5"/>
  <c r="BN254" i="5"/>
  <c r="BE254" i="5"/>
  <c r="BF254" i="5" s="1"/>
  <c r="BD255" i="5"/>
  <c r="BR255" i="5" s="1"/>
  <c r="BB255" i="5"/>
  <c r="BP255" i="5" s="1"/>
  <c r="AZ255" i="5"/>
  <c r="BC255" i="5"/>
  <c r="BQ255" i="5" s="1"/>
  <c r="BA255" i="5"/>
  <c r="BO255" i="5" s="1"/>
  <c r="AX49" i="1"/>
  <c r="AY49" i="1" s="1"/>
  <c r="AS50" i="1" s="1"/>
  <c r="AT50" i="1" s="1"/>
  <c r="BI50" i="1" s="1"/>
  <c r="BD251" i="1"/>
  <c r="BR251" i="1" s="1"/>
  <c r="BA251" i="1"/>
  <c r="BO251" i="1" s="1"/>
  <c r="BC251" i="1"/>
  <c r="BQ251" i="1" s="1"/>
  <c r="AZ251" i="1"/>
  <c r="BB251" i="1"/>
  <c r="BP251" i="1" s="1"/>
  <c r="X252" i="1"/>
  <c r="Y253" i="1"/>
  <c r="BN250" i="1"/>
  <c r="BE250" i="1"/>
  <c r="AV253" i="1"/>
  <c r="BK253" i="1" s="1"/>
  <c r="AU253" i="1"/>
  <c r="BJ253" i="1" s="1"/>
  <c r="AW253" i="1"/>
  <c r="BL253" i="1" s="1"/>
  <c r="AT253" i="1"/>
  <c r="BI253" i="1" s="1"/>
  <c r="AS253" i="1"/>
  <c r="P255" i="1"/>
  <c r="O254" i="1"/>
  <c r="AX252" i="1"/>
  <c r="BH252" i="1"/>
  <c r="AU258" i="5" l="1"/>
  <c r="AT258" i="5"/>
  <c r="AS258" i="5"/>
  <c r="AW258" i="5"/>
  <c r="AV258" i="5"/>
  <c r="AU46" i="5"/>
  <c r="X257" i="5"/>
  <c r="Y258" i="5"/>
  <c r="BN255" i="5"/>
  <c r="BE255" i="5"/>
  <c r="BF255" i="5" s="1"/>
  <c r="AX256" i="5"/>
  <c r="BH256" i="5"/>
  <c r="BD256" i="5"/>
  <c r="BR256" i="5" s="1"/>
  <c r="BA256" i="5"/>
  <c r="BO256" i="5" s="1"/>
  <c r="AZ256" i="5"/>
  <c r="BB256" i="5"/>
  <c r="BP256" i="5" s="1"/>
  <c r="BC256" i="5"/>
  <c r="BQ256" i="5" s="1"/>
  <c r="P260" i="5"/>
  <c r="O259" i="5"/>
  <c r="BJ257" i="5"/>
  <c r="BI257" i="5"/>
  <c r="BL257" i="5"/>
  <c r="BK257" i="5"/>
  <c r="AU50" i="1"/>
  <c r="BJ50" i="1" s="1"/>
  <c r="BH50" i="1"/>
  <c r="BE251" i="1"/>
  <c r="BN251" i="1"/>
  <c r="Y254" i="1"/>
  <c r="X253" i="1"/>
  <c r="BB252" i="1"/>
  <c r="BP252" i="1" s="1"/>
  <c r="BC252" i="1"/>
  <c r="BQ252" i="1" s="1"/>
  <c r="BD252" i="1"/>
  <c r="BR252" i="1" s="1"/>
  <c r="BA252" i="1"/>
  <c r="BO252" i="1" s="1"/>
  <c r="AZ252" i="1"/>
  <c r="AU254" i="1"/>
  <c r="BJ254" i="1" s="1"/>
  <c r="AS254" i="1"/>
  <c r="AV254" i="1"/>
  <c r="BK254" i="1" s="1"/>
  <c r="AW254" i="1"/>
  <c r="BL254" i="1" s="1"/>
  <c r="AT254" i="1"/>
  <c r="BI254" i="1" s="1"/>
  <c r="P256" i="1"/>
  <c r="O255" i="1"/>
  <c r="AX253" i="1"/>
  <c r="BH253" i="1"/>
  <c r="AU259" i="5" l="1"/>
  <c r="AT259" i="5"/>
  <c r="AS259" i="5"/>
  <c r="AW259" i="5"/>
  <c r="AV259" i="5"/>
  <c r="BJ46" i="5"/>
  <c r="AV46" i="5"/>
  <c r="BK46" i="5" s="1"/>
  <c r="P261" i="5"/>
  <c r="O260" i="5"/>
  <c r="BH257" i="5"/>
  <c r="AX257" i="5"/>
  <c r="BI258" i="5"/>
  <c r="BL258" i="5"/>
  <c r="BK258" i="5"/>
  <c r="BJ258" i="5"/>
  <c r="BN256" i="5"/>
  <c r="BE256" i="5"/>
  <c r="BF256" i="5" s="1"/>
  <c r="X258" i="5"/>
  <c r="Y259" i="5"/>
  <c r="BD257" i="5"/>
  <c r="BR257" i="5" s="1"/>
  <c r="BC257" i="5"/>
  <c r="BQ257" i="5" s="1"/>
  <c r="BB257" i="5"/>
  <c r="BP257" i="5" s="1"/>
  <c r="BA257" i="5"/>
  <c r="BO257" i="5" s="1"/>
  <c r="AZ257" i="5"/>
  <c r="AV50" i="1"/>
  <c r="BK50" i="1" s="1"/>
  <c r="BE252" i="1"/>
  <c r="BN252" i="1"/>
  <c r="BB253" i="1"/>
  <c r="BP253" i="1" s="1"/>
  <c r="AZ253" i="1"/>
  <c r="BC253" i="1"/>
  <c r="BQ253" i="1" s="1"/>
  <c r="BD253" i="1"/>
  <c r="BR253" i="1" s="1"/>
  <c r="BA253" i="1"/>
  <c r="BO253" i="1" s="1"/>
  <c r="Y255" i="1"/>
  <c r="X254" i="1"/>
  <c r="AT255" i="1"/>
  <c r="BI255" i="1" s="1"/>
  <c r="AW255" i="1"/>
  <c r="BL255" i="1" s="1"/>
  <c r="AS255" i="1"/>
  <c r="AU255" i="1"/>
  <c r="BJ255" i="1" s="1"/>
  <c r="AV255" i="1"/>
  <c r="BK255" i="1" s="1"/>
  <c r="P257" i="1"/>
  <c r="O256" i="1"/>
  <c r="AX254" i="1"/>
  <c r="BH254" i="1"/>
  <c r="AV260" i="5" l="1"/>
  <c r="AU260" i="5"/>
  <c r="AT260" i="5"/>
  <c r="AS260" i="5"/>
  <c r="AW260" i="5"/>
  <c r="AW46" i="5"/>
  <c r="BL46" i="5" s="1"/>
  <c r="BE257" i="5"/>
  <c r="BF257" i="5" s="1"/>
  <c r="BN257" i="5"/>
  <c r="Y260" i="5"/>
  <c r="X259" i="5"/>
  <c r="BD258" i="5"/>
  <c r="BR258" i="5" s="1"/>
  <c r="BC258" i="5"/>
  <c r="BQ258" i="5" s="1"/>
  <c r="BA258" i="5"/>
  <c r="BO258" i="5" s="1"/>
  <c r="AZ258" i="5"/>
  <c r="BB258" i="5"/>
  <c r="BP258" i="5" s="1"/>
  <c r="BK259" i="5"/>
  <c r="BJ259" i="5"/>
  <c r="BI259" i="5"/>
  <c r="BL259" i="5"/>
  <c r="AX258" i="5"/>
  <c r="BH258" i="5"/>
  <c r="P262" i="5"/>
  <c r="O261" i="5"/>
  <c r="AW50" i="1"/>
  <c r="BL50" i="1" s="1"/>
  <c r="BD254" i="1"/>
  <c r="BR254" i="1" s="1"/>
  <c r="BA254" i="1"/>
  <c r="BO254" i="1" s="1"/>
  <c r="AZ254" i="1"/>
  <c r="BC254" i="1"/>
  <c r="BQ254" i="1" s="1"/>
  <c r="BB254" i="1"/>
  <c r="BP254" i="1" s="1"/>
  <c r="Y256" i="1"/>
  <c r="X255" i="1"/>
  <c r="BN253" i="1"/>
  <c r="BE253" i="1"/>
  <c r="AS256" i="1"/>
  <c r="AW256" i="1"/>
  <c r="BL256" i="1" s="1"/>
  <c r="AV256" i="1"/>
  <c r="BK256" i="1" s="1"/>
  <c r="AU256" i="1"/>
  <c r="BJ256" i="1" s="1"/>
  <c r="AT256" i="1"/>
  <c r="BI256" i="1" s="1"/>
  <c r="P258" i="1"/>
  <c r="O257" i="1"/>
  <c r="BH255" i="1"/>
  <c r="AX255" i="1"/>
  <c r="AX46" i="5" l="1"/>
  <c r="AV261" i="5"/>
  <c r="AU261" i="5"/>
  <c r="AT261" i="5"/>
  <c r="AS261" i="5"/>
  <c r="AW261" i="5"/>
  <c r="AX259" i="5"/>
  <c r="BH259" i="5"/>
  <c r="O262" i="5"/>
  <c r="P263" i="5"/>
  <c r="X260" i="5"/>
  <c r="Y261" i="5"/>
  <c r="BJ260" i="5"/>
  <c r="BI260" i="5"/>
  <c r="BL260" i="5"/>
  <c r="BK260" i="5"/>
  <c r="AZ259" i="5"/>
  <c r="BB259" i="5"/>
  <c r="BP259" i="5" s="1"/>
  <c r="BC259" i="5"/>
  <c r="BQ259" i="5" s="1"/>
  <c r="BD259" i="5"/>
  <c r="BR259" i="5" s="1"/>
  <c r="BA259" i="5"/>
  <c r="BO259" i="5" s="1"/>
  <c r="BE258" i="5"/>
  <c r="BF258" i="5" s="1"/>
  <c r="BN258" i="5"/>
  <c r="AX50" i="1"/>
  <c r="AY50" i="1" s="1"/>
  <c r="AS51" i="1"/>
  <c r="AT51" i="1" s="1"/>
  <c r="BD255" i="1"/>
  <c r="BR255" i="1" s="1"/>
  <c r="BA255" i="1"/>
  <c r="BO255" i="1" s="1"/>
  <c r="BC255" i="1"/>
  <c r="BQ255" i="1" s="1"/>
  <c r="BB255" i="1"/>
  <c r="BP255" i="1" s="1"/>
  <c r="AZ255" i="1"/>
  <c r="BN254" i="1"/>
  <c r="BE254" i="1"/>
  <c r="Y257" i="1"/>
  <c r="X256" i="1"/>
  <c r="AW257" i="1"/>
  <c r="BL257" i="1" s="1"/>
  <c r="AV257" i="1"/>
  <c r="BK257" i="1" s="1"/>
  <c r="AU257" i="1"/>
  <c r="BJ257" i="1" s="1"/>
  <c r="AS257" i="1"/>
  <c r="AT257" i="1"/>
  <c r="BI257" i="1" s="1"/>
  <c r="O258" i="1"/>
  <c r="P259" i="1"/>
  <c r="AX256" i="1"/>
  <c r="BH256" i="1"/>
  <c r="AV262" i="5" l="1"/>
  <c r="AU262" i="5"/>
  <c r="AT262" i="5"/>
  <c r="AS262" i="5"/>
  <c r="AW262" i="5"/>
  <c r="AY46" i="5"/>
  <c r="BB260" i="5"/>
  <c r="BP260" i="5" s="1"/>
  <c r="BA260" i="5"/>
  <c r="BO260" i="5" s="1"/>
  <c r="BD260" i="5"/>
  <c r="BR260" i="5" s="1"/>
  <c r="BC260" i="5"/>
  <c r="BQ260" i="5" s="1"/>
  <c r="AZ260" i="5"/>
  <c r="BE259" i="5"/>
  <c r="BF259" i="5" s="1"/>
  <c r="BN259" i="5"/>
  <c r="O263" i="5"/>
  <c r="P264" i="5"/>
  <c r="BH260" i="5"/>
  <c r="AX260" i="5"/>
  <c r="BL261" i="5"/>
  <c r="BJ261" i="5"/>
  <c r="BK261" i="5"/>
  <c r="BI261" i="5"/>
  <c r="X261" i="5"/>
  <c r="Y262" i="5"/>
  <c r="BI51" i="1"/>
  <c r="BH51" i="1"/>
  <c r="AU51" i="1"/>
  <c r="BJ51" i="1" s="1"/>
  <c r="X257" i="1"/>
  <c r="Y258" i="1"/>
  <c r="BB256" i="1"/>
  <c r="BP256" i="1" s="1"/>
  <c r="BD256" i="1"/>
  <c r="BR256" i="1" s="1"/>
  <c r="BA256" i="1"/>
  <c r="BO256" i="1" s="1"/>
  <c r="BC256" i="1"/>
  <c r="BQ256" i="1" s="1"/>
  <c r="AZ256" i="1"/>
  <c r="BE255" i="1"/>
  <c r="BN255" i="1"/>
  <c r="O259" i="1"/>
  <c r="P260" i="1"/>
  <c r="AS258" i="1"/>
  <c r="AV258" i="1"/>
  <c r="BK258" i="1" s="1"/>
  <c r="AT258" i="1"/>
  <c r="BI258" i="1" s="1"/>
  <c r="AU258" i="1"/>
  <c r="BJ258" i="1" s="1"/>
  <c r="AW258" i="1"/>
  <c r="BL258" i="1" s="1"/>
  <c r="AX257" i="1"/>
  <c r="BH257" i="1"/>
  <c r="AW263" i="5" l="1"/>
  <c r="AV263" i="5"/>
  <c r="AU263" i="5"/>
  <c r="AT263" i="5"/>
  <c r="AS263" i="5"/>
  <c r="AS47" i="5"/>
  <c r="BE260" i="5"/>
  <c r="BF260" i="5" s="1"/>
  <c r="BN260" i="5"/>
  <c r="BC261" i="5"/>
  <c r="BQ261" i="5" s="1"/>
  <c r="BD261" i="5"/>
  <c r="BR261" i="5" s="1"/>
  <c r="BB261" i="5"/>
  <c r="BP261" i="5" s="1"/>
  <c r="BA261" i="5"/>
  <c r="BO261" i="5" s="1"/>
  <c r="AZ261" i="5"/>
  <c r="BH261" i="5"/>
  <c r="AX261" i="5"/>
  <c r="P265" i="5"/>
  <c r="O264" i="5"/>
  <c r="Y263" i="5"/>
  <c r="X262" i="5"/>
  <c r="BL262" i="5"/>
  <c r="BK262" i="5"/>
  <c r="BJ262" i="5"/>
  <c r="BI262" i="5"/>
  <c r="AV51" i="1"/>
  <c r="BK51" i="1" s="1"/>
  <c r="BN256" i="1"/>
  <c r="BE256" i="1"/>
  <c r="X258" i="1"/>
  <c r="Y259" i="1"/>
  <c r="AZ257" i="1"/>
  <c r="BA257" i="1"/>
  <c r="BO257" i="1" s="1"/>
  <c r="BC257" i="1"/>
  <c r="BQ257" i="1" s="1"/>
  <c r="BD257" i="1"/>
  <c r="BR257" i="1" s="1"/>
  <c r="BB257" i="1"/>
  <c r="BP257" i="1" s="1"/>
  <c r="AV259" i="1"/>
  <c r="BK259" i="1" s="1"/>
  <c r="AS259" i="1"/>
  <c r="AW259" i="1"/>
  <c r="BL259" i="1" s="1"/>
  <c r="AU259" i="1"/>
  <c r="BJ259" i="1" s="1"/>
  <c r="AT259" i="1"/>
  <c r="BI259" i="1" s="1"/>
  <c r="AX258" i="1"/>
  <c r="BH258" i="1"/>
  <c r="P261" i="1"/>
  <c r="O260" i="1"/>
  <c r="AW264" i="5" l="1"/>
  <c r="AV264" i="5"/>
  <c r="AU264" i="5"/>
  <c r="AT264" i="5"/>
  <c r="AS264" i="5"/>
  <c r="BH47" i="5"/>
  <c r="AT47" i="5"/>
  <c r="Y264" i="5"/>
  <c r="X263" i="5"/>
  <c r="BD262" i="5"/>
  <c r="BR262" i="5" s="1"/>
  <c r="BC262" i="5"/>
  <c r="BQ262" i="5" s="1"/>
  <c r="BB262" i="5"/>
  <c r="BP262" i="5" s="1"/>
  <c r="BA262" i="5"/>
  <c r="BO262" i="5" s="1"/>
  <c r="AZ262" i="5"/>
  <c r="BH262" i="5"/>
  <c r="AX262" i="5"/>
  <c r="BL263" i="5"/>
  <c r="BK263" i="5"/>
  <c r="BJ263" i="5"/>
  <c r="BI263" i="5"/>
  <c r="P266" i="5"/>
  <c r="O265" i="5"/>
  <c r="BN261" i="5"/>
  <c r="BE261" i="5"/>
  <c r="BF261" i="5" s="1"/>
  <c r="AW51" i="1"/>
  <c r="BL51" i="1" s="1"/>
  <c r="Y260" i="1"/>
  <c r="X259" i="1"/>
  <c r="BD258" i="1"/>
  <c r="BR258" i="1" s="1"/>
  <c r="BC258" i="1"/>
  <c r="BQ258" i="1" s="1"/>
  <c r="BB258" i="1"/>
  <c r="BP258" i="1" s="1"/>
  <c r="BA258" i="1"/>
  <c r="BO258" i="1" s="1"/>
  <c r="AZ258" i="1"/>
  <c r="BN257" i="1"/>
  <c r="BE257" i="1"/>
  <c r="AX259" i="1"/>
  <c r="BH259" i="1"/>
  <c r="AU260" i="1"/>
  <c r="BJ260" i="1" s="1"/>
  <c r="AT260" i="1"/>
  <c r="BI260" i="1" s="1"/>
  <c r="AS260" i="1"/>
  <c r="AW260" i="1"/>
  <c r="BL260" i="1" s="1"/>
  <c r="AV260" i="1"/>
  <c r="BK260" i="1" s="1"/>
  <c r="O261" i="1"/>
  <c r="P262" i="1"/>
  <c r="BI47" i="5" l="1"/>
  <c r="AU47" i="5"/>
  <c r="BJ47" i="5" s="1"/>
  <c r="AW265" i="5"/>
  <c r="AV265" i="5"/>
  <c r="AU265" i="5"/>
  <c r="AT265" i="5"/>
  <c r="AS265" i="5"/>
  <c r="AX263" i="5"/>
  <c r="BH263" i="5"/>
  <c r="P267" i="5"/>
  <c r="O266" i="5"/>
  <c r="BL264" i="5"/>
  <c r="BK264" i="5"/>
  <c r="BJ264" i="5"/>
  <c r="BI264" i="5"/>
  <c r="BD263" i="5"/>
  <c r="BR263" i="5" s="1"/>
  <c r="BC263" i="5"/>
  <c r="BQ263" i="5" s="1"/>
  <c r="BB263" i="5"/>
  <c r="BP263" i="5" s="1"/>
  <c r="BA263" i="5"/>
  <c r="BO263" i="5" s="1"/>
  <c r="AZ263" i="5"/>
  <c r="BE262" i="5"/>
  <c r="BF262" i="5" s="1"/>
  <c r="BN262" i="5"/>
  <c r="Y265" i="5"/>
  <c r="X264" i="5"/>
  <c r="AX51" i="1"/>
  <c r="BE258" i="1"/>
  <c r="BN258" i="1"/>
  <c r="BB259" i="1"/>
  <c r="BP259" i="1" s="1"/>
  <c r="AZ259" i="1"/>
  <c r="BD259" i="1"/>
  <c r="BR259" i="1" s="1"/>
  <c r="BA259" i="1"/>
  <c r="BO259" i="1" s="1"/>
  <c r="BC259" i="1"/>
  <c r="BQ259" i="1" s="1"/>
  <c r="Y261" i="1"/>
  <c r="X260" i="1"/>
  <c r="AX260" i="1"/>
  <c r="BH260" i="1"/>
  <c r="P263" i="1"/>
  <c r="O262" i="1"/>
  <c r="AV261" i="1"/>
  <c r="BK261" i="1" s="1"/>
  <c r="AS261" i="1"/>
  <c r="AW261" i="1"/>
  <c r="BL261" i="1" s="1"/>
  <c r="AT261" i="1"/>
  <c r="BI261" i="1" s="1"/>
  <c r="AU261" i="1"/>
  <c r="BJ261" i="1" s="1"/>
  <c r="AW266" i="5" l="1"/>
  <c r="AV266" i="5"/>
  <c r="AU266" i="5"/>
  <c r="AT266" i="5"/>
  <c r="AS266" i="5"/>
  <c r="AV47" i="5"/>
  <c r="BN263" i="5"/>
  <c r="BE263" i="5"/>
  <c r="BF263" i="5" s="1"/>
  <c r="BD264" i="5"/>
  <c r="BR264" i="5" s="1"/>
  <c r="BC264" i="5"/>
  <c r="BQ264" i="5" s="1"/>
  <c r="BA264" i="5"/>
  <c r="BO264" i="5" s="1"/>
  <c r="BB264" i="5"/>
  <c r="BP264" i="5" s="1"/>
  <c r="AZ264" i="5"/>
  <c r="X265" i="5"/>
  <c r="Y266" i="5"/>
  <c r="BI265" i="5"/>
  <c r="BL265" i="5"/>
  <c r="BK265" i="5"/>
  <c r="BJ265" i="5"/>
  <c r="AX264" i="5"/>
  <c r="BH264" i="5"/>
  <c r="P268" i="5"/>
  <c r="O267" i="5"/>
  <c r="AY51" i="1"/>
  <c r="X261" i="1"/>
  <c r="Y262" i="1"/>
  <c r="BN259" i="1"/>
  <c r="BE259" i="1"/>
  <c r="BB260" i="1"/>
  <c r="BP260" i="1" s="1"/>
  <c r="BA260" i="1"/>
  <c r="BO260" i="1" s="1"/>
  <c r="AZ260" i="1"/>
  <c r="BD260" i="1"/>
  <c r="BR260" i="1" s="1"/>
  <c r="BC260" i="1"/>
  <c r="BQ260" i="1" s="1"/>
  <c r="AS262" i="1"/>
  <c r="AV262" i="1"/>
  <c r="BK262" i="1" s="1"/>
  <c r="AW262" i="1"/>
  <c r="BL262" i="1" s="1"/>
  <c r="AT262" i="1"/>
  <c r="BI262" i="1" s="1"/>
  <c r="AU262" i="1"/>
  <c r="BJ262" i="1" s="1"/>
  <c r="O263" i="1"/>
  <c r="P264" i="1"/>
  <c r="BH261" i="1"/>
  <c r="AX261" i="1"/>
  <c r="BK47" i="5" l="1"/>
  <c r="AW47" i="5"/>
  <c r="BL47" i="5" s="1"/>
  <c r="AW267" i="5"/>
  <c r="AV267" i="5"/>
  <c r="AU267" i="5"/>
  <c r="AT267" i="5"/>
  <c r="AS267" i="5"/>
  <c r="Y267" i="5"/>
  <c r="X266" i="5"/>
  <c r="BK266" i="5"/>
  <c r="BI266" i="5"/>
  <c r="BJ266" i="5"/>
  <c r="BL266" i="5"/>
  <c r="BD265" i="5"/>
  <c r="BR265" i="5" s="1"/>
  <c r="BC265" i="5"/>
  <c r="BQ265" i="5" s="1"/>
  <c r="BB265" i="5"/>
  <c r="BP265" i="5" s="1"/>
  <c r="BA265" i="5"/>
  <c r="BO265" i="5" s="1"/>
  <c r="AZ265" i="5"/>
  <c r="P269" i="5"/>
  <c r="O268" i="5"/>
  <c r="BH265" i="5"/>
  <c r="AX265" i="5"/>
  <c r="BN264" i="5"/>
  <c r="BE264" i="5"/>
  <c r="BF264" i="5" s="1"/>
  <c r="AS52" i="1"/>
  <c r="BE260" i="1"/>
  <c r="BN260" i="1"/>
  <c r="Y263" i="1"/>
  <c r="X262" i="1"/>
  <c r="BA261" i="1"/>
  <c r="BO261" i="1" s="1"/>
  <c r="AZ261" i="1"/>
  <c r="BC261" i="1"/>
  <c r="BQ261" i="1" s="1"/>
  <c r="BB261" i="1"/>
  <c r="BP261" i="1" s="1"/>
  <c r="BD261" i="1"/>
  <c r="BR261" i="1" s="1"/>
  <c r="O264" i="1"/>
  <c r="P265" i="1"/>
  <c r="AV263" i="1"/>
  <c r="BK263" i="1" s="1"/>
  <c r="AS263" i="1"/>
  <c r="AT263" i="1"/>
  <c r="BI263" i="1" s="1"/>
  <c r="AW263" i="1"/>
  <c r="BL263" i="1" s="1"/>
  <c r="AU263" i="1"/>
  <c r="BJ263" i="1" s="1"/>
  <c r="BH262" i="1"/>
  <c r="AX262" i="1"/>
  <c r="AW268" i="5" l="1"/>
  <c r="AV268" i="5"/>
  <c r="AU268" i="5"/>
  <c r="AT268" i="5"/>
  <c r="AS268" i="5"/>
  <c r="AX47" i="5"/>
  <c r="O269" i="5"/>
  <c r="P270" i="5"/>
  <c r="AX266" i="5"/>
  <c r="BH266" i="5"/>
  <c r="BN265" i="5"/>
  <c r="BE265" i="5"/>
  <c r="BF265" i="5" s="1"/>
  <c r="BB266" i="5"/>
  <c r="BP266" i="5" s="1"/>
  <c r="BA266" i="5"/>
  <c r="BO266" i="5" s="1"/>
  <c r="BC266" i="5"/>
  <c r="BQ266" i="5" s="1"/>
  <c r="AZ266" i="5"/>
  <c r="BD266" i="5"/>
  <c r="BR266" i="5" s="1"/>
  <c r="BI267" i="5"/>
  <c r="BL267" i="5"/>
  <c r="BK267" i="5"/>
  <c r="BJ267" i="5"/>
  <c r="X267" i="5"/>
  <c r="Y268" i="5"/>
  <c r="BH52" i="1"/>
  <c r="AT52" i="1"/>
  <c r="BC262" i="1"/>
  <c r="BQ262" i="1" s="1"/>
  <c r="BA262" i="1"/>
  <c r="BO262" i="1" s="1"/>
  <c r="BD262" i="1"/>
  <c r="BR262" i="1" s="1"/>
  <c r="AZ262" i="1"/>
  <c r="BB262" i="1"/>
  <c r="BP262" i="1" s="1"/>
  <c r="Y264" i="1"/>
  <c r="X263" i="1"/>
  <c r="BE261" i="1"/>
  <c r="BN261" i="1"/>
  <c r="AX263" i="1"/>
  <c r="BH263" i="1"/>
  <c r="P266" i="1"/>
  <c r="O265" i="1"/>
  <c r="AS264" i="1"/>
  <c r="AW264" i="1"/>
  <c r="BL264" i="1" s="1"/>
  <c r="AU264" i="1"/>
  <c r="BJ264" i="1" s="1"/>
  <c r="AT264" i="1"/>
  <c r="BI264" i="1" s="1"/>
  <c r="AV264" i="1"/>
  <c r="BK264" i="1" s="1"/>
  <c r="AY47" i="5" l="1"/>
  <c r="AW269" i="5"/>
  <c r="AV269" i="5"/>
  <c r="AU269" i="5"/>
  <c r="AT269" i="5"/>
  <c r="AS269" i="5"/>
  <c r="X268" i="5"/>
  <c r="Y269" i="5"/>
  <c r="BH267" i="5"/>
  <c r="AX267" i="5"/>
  <c r="BN266" i="5"/>
  <c r="BE266" i="5"/>
  <c r="BF266" i="5" s="1"/>
  <c r="BD267" i="5"/>
  <c r="BR267" i="5" s="1"/>
  <c r="BC267" i="5"/>
  <c r="BQ267" i="5" s="1"/>
  <c r="BB267" i="5"/>
  <c r="BP267" i="5" s="1"/>
  <c r="BA267" i="5"/>
  <c r="BO267" i="5" s="1"/>
  <c r="AZ267" i="5"/>
  <c r="P271" i="5"/>
  <c r="O270" i="5"/>
  <c r="BJ268" i="5"/>
  <c r="BI268" i="5"/>
  <c r="BL268" i="5"/>
  <c r="BK268" i="5"/>
  <c r="BI52" i="1"/>
  <c r="AU52" i="1"/>
  <c r="BJ52" i="1" s="1"/>
  <c r="BN262" i="1"/>
  <c r="BE262" i="1"/>
  <c r="BA263" i="1"/>
  <c r="BO263" i="1" s="1"/>
  <c r="BD263" i="1"/>
  <c r="BR263" i="1" s="1"/>
  <c r="AZ263" i="1"/>
  <c r="BC263" i="1"/>
  <c r="BQ263" i="1" s="1"/>
  <c r="BB263" i="1"/>
  <c r="BP263" i="1" s="1"/>
  <c r="Y265" i="1"/>
  <c r="X264" i="1"/>
  <c r="O266" i="1"/>
  <c r="P267" i="1"/>
  <c r="AX264" i="1"/>
  <c r="BH264" i="1"/>
  <c r="AV265" i="1"/>
  <c r="BK265" i="1" s="1"/>
  <c r="AU265" i="1"/>
  <c r="BJ265" i="1" s="1"/>
  <c r="AS265" i="1"/>
  <c r="AW265" i="1"/>
  <c r="BL265" i="1" s="1"/>
  <c r="AT265" i="1"/>
  <c r="BI265" i="1" s="1"/>
  <c r="AW270" i="5" l="1"/>
  <c r="AV270" i="5"/>
  <c r="AU270" i="5"/>
  <c r="AT270" i="5"/>
  <c r="AS270" i="5"/>
  <c r="AS48" i="5"/>
  <c r="AT48" i="5" s="1"/>
  <c r="BI48" i="5" s="1"/>
  <c r="O271" i="5"/>
  <c r="P272" i="5"/>
  <c r="BL269" i="5"/>
  <c r="BK269" i="5"/>
  <c r="BJ269" i="5"/>
  <c r="BI269" i="5"/>
  <c r="BN267" i="5"/>
  <c r="BE267" i="5"/>
  <c r="BF267" i="5" s="1"/>
  <c r="X269" i="5"/>
  <c r="Y270" i="5"/>
  <c r="BH268" i="5"/>
  <c r="AX268" i="5"/>
  <c r="BD268" i="5"/>
  <c r="BR268" i="5" s="1"/>
  <c r="BB268" i="5"/>
  <c r="BP268" i="5" s="1"/>
  <c r="AZ268" i="5"/>
  <c r="BC268" i="5"/>
  <c r="BQ268" i="5" s="1"/>
  <c r="BA268" i="5"/>
  <c r="BO268" i="5" s="1"/>
  <c r="AV52" i="1"/>
  <c r="BK52" i="1" s="1"/>
  <c r="X265" i="1"/>
  <c r="Y266" i="1"/>
  <c r="AZ264" i="1"/>
  <c r="BC264" i="1"/>
  <c r="BQ264" i="1" s="1"/>
  <c r="BA264" i="1"/>
  <c r="BO264" i="1" s="1"/>
  <c r="BB264" i="1"/>
  <c r="BP264" i="1" s="1"/>
  <c r="BD264" i="1"/>
  <c r="BR264" i="1" s="1"/>
  <c r="BE263" i="1"/>
  <c r="BN263" i="1"/>
  <c r="BH265" i="1"/>
  <c r="AX265" i="1"/>
  <c r="O267" i="1"/>
  <c r="P268" i="1"/>
  <c r="AS266" i="1"/>
  <c r="AV266" i="1"/>
  <c r="BK266" i="1" s="1"/>
  <c r="AW266" i="1"/>
  <c r="BL266" i="1" s="1"/>
  <c r="AT266" i="1"/>
  <c r="BI266" i="1" s="1"/>
  <c r="AU266" i="1"/>
  <c r="BJ266" i="1" s="1"/>
  <c r="AU48" i="5" l="1"/>
  <c r="BJ48" i="5" s="1"/>
  <c r="AT271" i="5"/>
  <c r="AW271" i="5"/>
  <c r="AV271" i="5"/>
  <c r="AU271" i="5"/>
  <c r="AS271" i="5"/>
  <c r="BH48" i="5"/>
  <c r="BD269" i="5"/>
  <c r="BR269" i="5" s="1"/>
  <c r="BC269" i="5"/>
  <c r="BQ269" i="5" s="1"/>
  <c r="BB269" i="5"/>
  <c r="BP269" i="5" s="1"/>
  <c r="BA269" i="5"/>
  <c r="BO269" i="5" s="1"/>
  <c r="AZ269" i="5"/>
  <c r="BH269" i="5"/>
  <c r="AX269" i="5"/>
  <c r="P273" i="5"/>
  <c r="O272" i="5"/>
  <c r="BN268" i="5"/>
  <c r="BE268" i="5"/>
  <c r="BF268" i="5" s="1"/>
  <c r="Y271" i="5"/>
  <c r="X270" i="5"/>
  <c r="BL270" i="5"/>
  <c r="BK270" i="5"/>
  <c r="BJ270" i="5"/>
  <c r="BI270" i="5"/>
  <c r="AW52" i="1"/>
  <c r="BL52" i="1" s="1"/>
  <c r="BE264" i="1"/>
  <c r="BN264" i="1"/>
  <c r="Y267" i="1"/>
  <c r="X266" i="1"/>
  <c r="BA265" i="1"/>
  <c r="BO265" i="1" s="1"/>
  <c r="AZ265" i="1"/>
  <c r="BC265" i="1"/>
  <c r="BQ265" i="1" s="1"/>
  <c r="BB265" i="1"/>
  <c r="BP265" i="1" s="1"/>
  <c r="BD265" i="1"/>
  <c r="BR265" i="1" s="1"/>
  <c r="AT267" i="1"/>
  <c r="BI267" i="1" s="1"/>
  <c r="AW267" i="1"/>
  <c r="BL267" i="1" s="1"/>
  <c r="AU267" i="1"/>
  <c r="BJ267" i="1" s="1"/>
  <c r="AV267" i="1"/>
  <c r="BK267" i="1" s="1"/>
  <c r="AS267" i="1"/>
  <c r="AX266" i="1"/>
  <c r="BH266" i="1"/>
  <c r="O268" i="1"/>
  <c r="P269" i="1"/>
  <c r="AW272" i="5" l="1"/>
  <c r="AV272" i="5"/>
  <c r="AU272" i="5"/>
  <c r="AT272" i="5"/>
  <c r="AS272" i="5"/>
  <c r="AV48" i="5"/>
  <c r="BK48" i="5" s="1"/>
  <c r="Y272" i="5"/>
  <c r="X271" i="5"/>
  <c r="BL271" i="5"/>
  <c r="BK271" i="5"/>
  <c r="BJ271" i="5"/>
  <c r="BI271" i="5"/>
  <c r="BE269" i="5"/>
  <c r="BF269" i="5" s="1"/>
  <c r="BN269" i="5"/>
  <c r="AX270" i="5"/>
  <c r="BH270" i="5"/>
  <c r="BC270" i="5"/>
  <c r="BQ270" i="5" s="1"/>
  <c r="BB270" i="5"/>
  <c r="BP270" i="5" s="1"/>
  <c r="BA270" i="5"/>
  <c r="BO270" i="5" s="1"/>
  <c r="AZ270" i="5"/>
  <c r="BD270" i="5"/>
  <c r="BR270" i="5" s="1"/>
  <c r="O273" i="5"/>
  <c r="P274" i="5"/>
  <c r="AX52" i="1"/>
  <c r="AY52" i="1" s="1"/>
  <c r="AS53" i="1"/>
  <c r="AZ266" i="1"/>
  <c r="BC266" i="1"/>
  <c r="BQ266" i="1" s="1"/>
  <c r="BB266" i="1"/>
  <c r="BP266" i="1" s="1"/>
  <c r="BA266" i="1"/>
  <c r="BO266" i="1" s="1"/>
  <c r="BD266" i="1"/>
  <c r="BR266" i="1" s="1"/>
  <c r="Y268" i="1"/>
  <c r="X267" i="1"/>
  <c r="BE265" i="1"/>
  <c r="BN265" i="1"/>
  <c r="O269" i="1"/>
  <c r="P270" i="1"/>
  <c r="AX267" i="1"/>
  <c r="BH267" i="1"/>
  <c r="AW268" i="1"/>
  <c r="BL268" i="1" s="1"/>
  <c r="AS268" i="1"/>
  <c r="AU268" i="1"/>
  <c r="BJ268" i="1" s="1"/>
  <c r="AT268" i="1"/>
  <c r="BI268" i="1" s="1"/>
  <c r="AV268" i="1"/>
  <c r="BK268" i="1" s="1"/>
  <c r="AW48" i="5" l="1"/>
  <c r="BL48" i="5" s="1"/>
  <c r="AW273" i="5"/>
  <c r="AV273" i="5"/>
  <c r="AU273" i="5"/>
  <c r="AT273" i="5"/>
  <c r="AS273" i="5"/>
  <c r="AX48" i="5"/>
  <c r="BE270" i="5"/>
  <c r="BF270" i="5" s="1"/>
  <c r="BN270" i="5"/>
  <c r="O274" i="5"/>
  <c r="P275" i="5"/>
  <c r="BL272" i="5"/>
  <c r="BK272" i="5"/>
  <c r="BJ272" i="5"/>
  <c r="BI272" i="5"/>
  <c r="BD271" i="5"/>
  <c r="BR271" i="5" s="1"/>
  <c r="BC271" i="5"/>
  <c r="BQ271" i="5" s="1"/>
  <c r="BB271" i="5"/>
  <c r="BP271" i="5" s="1"/>
  <c r="BA271" i="5"/>
  <c r="BO271" i="5" s="1"/>
  <c r="AZ271" i="5"/>
  <c r="AX271" i="5"/>
  <c r="BH271" i="5"/>
  <c r="X272" i="5"/>
  <c r="Y273" i="5"/>
  <c r="BH53" i="1"/>
  <c r="AT53" i="1"/>
  <c r="AU53" i="1" s="1"/>
  <c r="BJ53" i="1" s="1"/>
  <c r="BA267" i="1"/>
  <c r="BO267" i="1" s="1"/>
  <c r="BD267" i="1"/>
  <c r="BR267" i="1" s="1"/>
  <c r="BC267" i="1"/>
  <c r="BQ267" i="1" s="1"/>
  <c r="AZ267" i="1"/>
  <c r="BB267" i="1"/>
  <c r="BP267" i="1" s="1"/>
  <c r="X268" i="1"/>
  <c r="Y269" i="1"/>
  <c r="BE266" i="1"/>
  <c r="BN266" i="1"/>
  <c r="O270" i="1"/>
  <c r="P271" i="1"/>
  <c r="BH268" i="1"/>
  <c r="AX268" i="1"/>
  <c r="AT269" i="1"/>
  <c r="BI269" i="1" s="1"/>
  <c r="AU269" i="1"/>
  <c r="BJ269" i="1" s="1"/>
  <c r="AV269" i="1"/>
  <c r="BK269" i="1" s="1"/>
  <c r="AS269" i="1"/>
  <c r="AW269" i="1"/>
  <c r="BL269" i="1" s="1"/>
  <c r="AU274" i="5" l="1"/>
  <c r="AW274" i="5"/>
  <c r="AV274" i="5"/>
  <c r="AT274" i="5"/>
  <c r="AS274" i="5"/>
  <c r="AY48" i="5"/>
  <c r="BD272" i="5"/>
  <c r="BR272" i="5" s="1"/>
  <c r="BC272" i="5"/>
  <c r="BQ272" i="5" s="1"/>
  <c r="BB272" i="5"/>
  <c r="BP272" i="5" s="1"/>
  <c r="BA272" i="5"/>
  <c r="BO272" i="5" s="1"/>
  <c r="AZ272" i="5"/>
  <c r="BH272" i="5"/>
  <c r="AX272" i="5"/>
  <c r="O275" i="5"/>
  <c r="P276" i="5"/>
  <c r="BK273" i="5"/>
  <c r="BJ273" i="5"/>
  <c r="BI273" i="5"/>
  <c r="BL273" i="5"/>
  <c r="X273" i="5"/>
  <c r="Y274" i="5"/>
  <c r="BE271" i="5"/>
  <c r="BF271" i="5" s="1"/>
  <c r="BN271" i="5"/>
  <c r="BI53" i="1"/>
  <c r="AV53" i="1"/>
  <c r="BK53" i="1" s="1"/>
  <c r="BE267" i="1"/>
  <c r="BN267" i="1"/>
  <c r="X269" i="1"/>
  <c r="Y270" i="1"/>
  <c r="BC268" i="1"/>
  <c r="BQ268" i="1" s="1"/>
  <c r="BD268" i="1"/>
  <c r="BR268" i="1" s="1"/>
  <c r="AZ268" i="1"/>
  <c r="BB268" i="1"/>
  <c r="BP268" i="1" s="1"/>
  <c r="BA268" i="1"/>
  <c r="BO268" i="1" s="1"/>
  <c r="AX269" i="1"/>
  <c r="BH269" i="1"/>
  <c r="P272" i="1"/>
  <c r="O271" i="1"/>
  <c r="AS270" i="1"/>
  <c r="AV270" i="1"/>
  <c r="BK270" i="1" s="1"/>
  <c r="AT270" i="1"/>
  <c r="BI270" i="1" s="1"/>
  <c r="AU270" i="1"/>
  <c r="BJ270" i="1" s="1"/>
  <c r="AW270" i="1"/>
  <c r="BL270" i="1" s="1"/>
  <c r="AS275" i="5" l="1"/>
  <c r="AW275" i="5"/>
  <c r="AV275" i="5"/>
  <c r="AU275" i="5"/>
  <c r="AT275" i="5"/>
  <c r="AS49" i="5"/>
  <c r="BH273" i="5"/>
  <c r="AX273" i="5"/>
  <c r="X274" i="5"/>
  <c r="Y275" i="5"/>
  <c r="O276" i="5"/>
  <c r="P277" i="5"/>
  <c r="BN272" i="5"/>
  <c r="BE272" i="5"/>
  <c r="BF272" i="5" s="1"/>
  <c r="BD273" i="5"/>
  <c r="BR273" i="5" s="1"/>
  <c r="BC273" i="5"/>
  <c r="BQ273" i="5" s="1"/>
  <c r="AZ273" i="5"/>
  <c r="BA273" i="5"/>
  <c r="BO273" i="5" s="1"/>
  <c r="BB273" i="5"/>
  <c r="BP273" i="5" s="1"/>
  <c r="BL274" i="5"/>
  <c r="BK274" i="5"/>
  <c r="BJ274" i="5"/>
  <c r="BI274" i="5"/>
  <c r="AW53" i="1"/>
  <c r="BL53" i="1" s="1"/>
  <c r="X270" i="1"/>
  <c r="Y271" i="1"/>
  <c r="BE268" i="1"/>
  <c r="BN268" i="1"/>
  <c r="BD269" i="1"/>
  <c r="BR269" i="1" s="1"/>
  <c r="BC269" i="1"/>
  <c r="BQ269" i="1" s="1"/>
  <c r="AZ269" i="1"/>
  <c r="BA269" i="1"/>
  <c r="BO269" i="1" s="1"/>
  <c r="BB269" i="1"/>
  <c r="BP269" i="1" s="1"/>
  <c r="P273" i="1"/>
  <c r="O272" i="1"/>
  <c r="AS271" i="1"/>
  <c r="AT271" i="1"/>
  <c r="BI271" i="1" s="1"/>
  <c r="AU271" i="1"/>
  <c r="BJ271" i="1" s="1"/>
  <c r="AV271" i="1"/>
  <c r="BK271" i="1" s="1"/>
  <c r="AW271" i="1"/>
  <c r="BL271" i="1" s="1"/>
  <c r="BH270" i="1"/>
  <c r="AX270" i="1"/>
  <c r="AS276" i="5" l="1"/>
  <c r="AW276" i="5"/>
  <c r="AV276" i="5"/>
  <c r="AU276" i="5"/>
  <c r="AT276" i="5"/>
  <c r="AT49" i="5"/>
  <c r="BI49" i="5" s="1"/>
  <c r="BH49" i="5"/>
  <c r="P278" i="5"/>
  <c r="O277" i="5"/>
  <c r="BL275" i="5"/>
  <c r="BK275" i="5"/>
  <c r="BJ275" i="5"/>
  <c r="BI275" i="5"/>
  <c r="BN273" i="5"/>
  <c r="BE273" i="5"/>
  <c r="BF273" i="5" s="1"/>
  <c r="Y276" i="5"/>
  <c r="X275" i="5"/>
  <c r="BD274" i="5"/>
  <c r="BR274" i="5" s="1"/>
  <c r="BC274" i="5"/>
  <c r="BQ274" i="5" s="1"/>
  <c r="BB274" i="5"/>
  <c r="BP274" i="5" s="1"/>
  <c r="BA274" i="5"/>
  <c r="BO274" i="5" s="1"/>
  <c r="AZ274" i="5"/>
  <c r="BH274" i="5"/>
  <c r="AX274" i="5"/>
  <c r="AX53" i="1"/>
  <c r="BN269" i="1"/>
  <c r="BE269" i="1"/>
  <c r="X271" i="1"/>
  <c r="Y272" i="1"/>
  <c r="BB270" i="1"/>
  <c r="BP270" i="1" s="1"/>
  <c r="BC270" i="1"/>
  <c r="BQ270" i="1" s="1"/>
  <c r="BA270" i="1"/>
  <c r="BO270" i="1" s="1"/>
  <c r="BD270" i="1"/>
  <c r="BR270" i="1" s="1"/>
  <c r="AZ270" i="1"/>
  <c r="AX271" i="1"/>
  <c r="BH271" i="1"/>
  <c r="AW272" i="1"/>
  <c r="BL272" i="1" s="1"/>
  <c r="AU272" i="1"/>
  <c r="BJ272" i="1" s="1"/>
  <c r="AT272" i="1"/>
  <c r="BI272" i="1" s="1"/>
  <c r="AS272" i="1"/>
  <c r="AV272" i="1"/>
  <c r="BK272" i="1" s="1"/>
  <c r="O273" i="1"/>
  <c r="P274" i="1"/>
  <c r="AS277" i="5" l="1"/>
  <c r="AW277" i="5"/>
  <c r="AV277" i="5"/>
  <c r="AU277" i="5"/>
  <c r="AT277" i="5"/>
  <c r="AU49" i="5"/>
  <c r="BJ49" i="5" s="1"/>
  <c r="BD275" i="5"/>
  <c r="BR275" i="5" s="1"/>
  <c r="BB275" i="5"/>
  <c r="BP275" i="5" s="1"/>
  <c r="BA275" i="5"/>
  <c r="BO275" i="5" s="1"/>
  <c r="AZ275" i="5"/>
  <c r="BC275" i="5"/>
  <c r="BQ275" i="5" s="1"/>
  <c r="AX275" i="5"/>
  <c r="BH275" i="5"/>
  <c r="BE274" i="5"/>
  <c r="BF274" i="5" s="1"/>
  <c r="BN274" i="5"/>
  <c r="Y277" i="5"/>
  <c r="X276" i="5"/>
  <c r="BL276" i="5"/>
  <c r="BK276" i="5"/>
  <c r="BJ276" i="5"/>
  <c r="BI276" i="5"/>
  <c r="P279" i="5"/>
  <c r="O278" i="5"/>
  <c r="AY53" i="1"/>
  <c r="X272" i="1"/>
  <c r="Y273" i="1"/>
  <c r="BA271" i="1"/>
  <c r="BO271" i="1" s="1"/>
  <c r="BC271" i="1"/>
  <c r="BQ271" i="1" s="1"/>
  <c r="BD271" i="1"/>
  <c r="BR271" i="1" s="1"/>
  <c r="BB271" i="1"/>
  <c r="BP271" i="1" s="1"/>
  <c r="AZ271" i="1"/>
  <c r="BN270" i="1"/>
  <c r="BE270" i="1"/>
  <c r="AX272" i="1"/>
  <c r="BH272" i="1"/>
  <c r="AW273" i="1"/>
  <c r="BL273" i="1" s="1"/>
  <c r="AU273" i="1"/>
  <c r="BJ273" i="1" s="1"/>
  <c r="AS273" i="1"/>
  <c r="AT273" i="1"/>
  <c r="BI273" i="1" s="1"/>
  <c r="AV273" i="1"/>
  <c r="BK273" i="1" s="1"/>
  <c r="P275" i="1"/>
  <c r="O274" i="1"/>
  <c r="AT278" i="5" l="1"/>
  <c r="AS278" i="5"/>
  <c r="AW278" i="5"/>
  <c r="AV278" i="5"/>
  <c r="AU278" i="5"/>
  <c r="AV49" i="5"/>
  <c r="BK49" i="5" s="1"/>
  <c r="O279" i="5"/>
  <c r="P280" i="5"/>
  <c r="BI277" i="5"/>
  <c r="BL277" i="5"/>
  <c r="BJ277" i="5"/>
  <c r="BK277" i="5"/>
  <c r="BC276" i="5"/>
  <c r="BQ276" i="5" s="1"/>
  <c r="BB276" i="5"/>
  <c r="BP276" i="5" s="1"/>
  <c r="BA276" i="5"/>
  <c r="BO276" i="5" s="1"/>
  <c r="AZ276" i="5"/>
  <c r="BD276" i="5"/>
  <c r="BR276" i="5" s="1"/>
  <c r="BN275" i="5"/>
  <c r="BE275" i="5"/>
  <c r="BF275" i="5" s="1"/>
  <c r="AX276" i="5"/>
  <c r="BH276" i="5"/>
  <c r="X277" i="5"/>
  <c r="Y278" i="5"/>
  <c r="AS54" i="1"/>
  <c r="AT54" i="1" s="1"/>
  <c r="BI54" i="1" s="1"/>
  <c r="BN271" i="1"/>
  <c r="BE271" i="1"/>
  <c r="Y274" i="1"/>
  <c r="X273" i="1"/>
  <c r="BD272" i="1"/>
  <c r="BR272" i="1" s="1"/>
  <c r="BB272" i="1"/>
  <c r="BP272" i="1" s="1"/>
  <c r="BA272" i="1"/>
  <c r="BO272" i="1" s="1"/>
  <c r="BC272" i="1"/>
  <c r="BQ272" i="1" s="1"/>
  <c r="AZ272" i="1"/>
  <c r="AS274" i="1"/>
  <c r="AV274" i="1"/>
  <c r="BK274" i="1" s="1"/>
  <c r="AW274" i="1"/>
  <c r="BL274" i="1" s="1"/>
  <c r="AT274" i="1"/>
  <c r="BI274" i="1" s="1"/>
  <c r="AU274" i="1"/>
  <c r="BJ274" i="1" s="1"/>
  <c r="AX273" i="1"/>
  <c r="BH273" i="1"/>
  <c r="P276" i="1"/>
  <c r="O275" i="1"/>
  <c r="AT279" i="5" l="1"/>
  <c r="AS279" i="5"/>
  <c r="AW279" i="5"/>
  <c r="AV279" i="5"/>
  <c r="AU279" i="5"/>
  <c r="AW49" i="5"/>
  <c r="BL49" i="5" s="1"/>
  <c r="BN276" i="5"/>
  <c r="BE276" i="5"/>
  <c r="BF276" i="5" s="1"/>
  <c r="X278" i="5"/>
  <c r="Y279" i="5"/>
  <c r="AX277" i="5"/>
  <c r="BH277" i="5"/>
  <c r="BD277" i="5"/>
  <c r="BR277" i="5" s="1"/>
  <c r="BC277" i="5"/>
  <c r="BQ277" i="5" s="1"/>
  <c r="BB277" i="5"/>
  <c r="BP277" i="5" s="1"/>
  <c r="BA277" i="5"/>
  <c r="BO277" i="5" s="1"/>
  <c r="AZ277" i="5"/>
  <c r="O280" i="5"/>
  <c r="P281" i="5"/>
  <c r="BL278" i="5"/>
  <c r="BK278" i="5"/>
  <c r="BJ278" i="5"/>
  <c r="BI278" i="5"/>
  <c r="AU54" i="1"/>
  <c r="BH54" i="1"/>
  <c r="BB273" i="1"/>
  <c r="BP273" i="1" s="1"/>
  <c r="BA273" i="1"/>
  <c r="BO273" i="1" s="1"/>
  <c r="BD273" i="1"/>
  <c r="BR273" i="1" s="1"/>
  <c r="BC273" i="1"/>
  <c r="BQ273" i="1" s="1"/>
  <c r="AZ273" i="1"/>
  <c r="X274" i="1"/>
  <c r="Y275" i="1"/>
  <c r="BE272" i="1"/>
  <c r="BN272" i="1"/>
  <c r="AV275" i="1"/>
  <c r="BK275" i="1" s="1"/>
  <c r="AT275" i="1"/>
  <c r="BI275" i="1" s="1"/>
  <c r="AW275" i="1"/>
  <c r="BL275" i="1" s="1"/>
  <c r="AU275" i="1"/>
  <c r="BJ275" i="1" s="1"/>
  <c r="AS275" i="1"/>
  <c r="AX274" i="1"/>
  <c r="BH274" i="1"/>
  <c r="P277" i="1"/>
  <c r="O276" i="1"/>
  <c r="AT280" i="5" l="1"/>
  <c r="AS280" i="5"/>
  <c r="AW280" i="5"/>
  <c r="AV280" i="5"/>
  <c r="AU280" i="5"/>
  <c r="AX49" i="5"/>
  <c r="BH278" i="5"/>
  <c r="AX278" i="5"/>
  <c r="BL279" i="5"/>
  <c r="BJ279" i="5"/>
  <c r="BK279" i="5"/>
  <c r="BI279" i="5"/>
  <c r="O281" i="5"/>
  <c r="P282" i="5"/>
  <c r="BN277" i="5"/>
  <c r="BE277" i="5"/>
  <c r="BF277" i="5" s="1"/>
  <c r="Y280" i="5"/>
  <c r="X279" i="5"/>
  <c r="BD278" i="5"/>
  <c r="BR278" i="5" s="1"/>
  <c r="BC278" i="5"/>
  <c r="BQ278" i="5" s="1"/>
  <c r="BB278" i="5"/>
  <c r="BP278" i="5" s="1"/>
  <c r="BA278" i="5"/>
  <c r="BO278" i="5" s="1"/>
  <c r="AZ278" i="5"/>
  <c r="BJ54" i="1"/>
  <c r="AV54" i="1"/>
  <c r="BK54" i="1" s="1"/>
  <c r="Y276" i="1"/>
  <c r="X275" i="1"/>
  <c r="BA274" i="1"/>
  <c r="BO274" i="1" s="1"/>
  <c r="BB274" i="1"/>
  <c r="BP274" i="1" s="1"/>
  <c r="BC274" i="1"/>
  <c r="BQ274" i="1" s="1"/>
  <c r="AZ274" i="1"/>
  <c r="BD274" i="1"/>
  <c r="BR274" i="1" s="1"/>
  <c r="BE273" i="1"/>
  <c r="BN273" i="1"/>
  <c r="P278" i="1"/>
  <c r="O277" i="1"/>
  <c r="AU276" i="1"/>
  <c r="BJ276" i="1" s="1"/>
  <c r="AV276" i="1"/>
  <c r="BK276" i="1" s="1"/>
  <c r="AS276" i="1"/>
  <c r="AT276" i="1"/>
  <c r="BI276" i="1" s="1"/>
  <c r="AW276" i="1"/>
  <c r="BL276" i="1" s="1"/>
  <c r="AX275" i="1"/>
  <c r="BH275" i="1"/>
  <c r="AY49" i="5" l="1"/>
  <c r="AU281" i="5"/>
  <c r="AT281" i="5"/>
  <c r="AS281" i="5"/>
  <c r="AW281" i="5"/>
  <c r="AV281" i="5"/>
  <c r="BD279" i="5"/>
  <c r="BR279" i="5" s="1"/>
  <c r="BC279" i="5"/>
  <c r="BQ279" i="5" s="1"/>
  <c r="BB279" i="5"/>
  <c r="BP279" i="5" s="1"/>
  <c r="BA279" i="5"/>
  <c r="BO279" i="5" s="1"/>
  <c r="AZ279" i="5"/>
  <c r="BN278" i="5"/>
  <c r="BE278" i="5"/>
  <c r="BF278" i="5" s="1"/>
  <c r="BL280" i="5"/>
  <c r="BK280" i="5"/>
  <c r="BJ280" i="5"/>
  <c r="BI280" i="5"/>
  <c r="Y281" i="5"/>
  <c r="X280" i="5"/>
  <c r="P283" i="5"/>
  <c r="O282" i="5"/>
  <c r="BH279" i="5"/>
  <c r="AX279" i="5"/>
  <c r="AW54" i="1"/>
  <c r="BL54" i="1" s="1"/>
  <c r="BN274" i="1"/>
  <c r="BE274" i="1"/>
  <c r="BC275" i="1"/>
  <c r="BQ275" i="1" s="1"/>
  <c r="BB275" i="1"/>
  <c r="BP275" i="1" s="1"/>
  <c r="BD275" i="1"/>
  <c r="BR275" i="1" s="1"/>
  <c r="BA275" i="1"/>
  <c r="BO275" i="1" s="1"/>
  <c r="AZ275" i="1"/>
  <c r="X276" i="1"/>
  <c r="Y277" i="1"/>
  <c r="AV277" i="1"/>
  <c r="BK277" i="1" s="1"/>
  <c r="AU277" i="1"/>
  <c r="BJ277" i="1" s="1"/>
  <c r="AS277" i="1"/>
  <c r="AT277" i="1"/>
  <c r="BI277" i="1" s="1"/>
  <c r="AW277" i="1"/>
  <c r="BL277" i="1" s="1"/>
  <c r="AX276" i="1"/>
  <c r="BH276" i="1"/>
  <c r="P279" i="1"/>
  <c r="O278" i="1"/>
  <c r="AU282" i="5" l="1"/>
  <c r="AT282" i="5"/>
  <c r="AS282" i="5"/>
  <c r="AW282" i="5"/>
  <c r="AV282" i="5"/>
  <c r="AS50" i="5"/>
  <c r="Y282" i="5"/>
  <c r="X281" i="5"/>
  <c r="O283" i="5"/>
  <c r="P284" i="5"/>
  <c r="BC280" i="5"/>
  <c r="BQ280" i="5" s="1"/>
  <c r="BB280" i="5"/>
  <c r="BP280" i="5" s="1"/>
  <c r="BA280" i="5"/>
  <c r="BO280" i="5" s="1"/>
  <c r="AZ280" i="5"/>
  <c r="BD280" i="5"/>
  <c r="BR280" i="5" s="1"/>
  <c r="AX280" i="5"/>
  <c r="BH280" i="5"/>
  <c r="BE279" i="5"/>
  <c r="BF279" i="5" s="1"/>
  <c r="BN279" i="5"/>
  <c r="BL281" i="5"/>
  <c r="BK281" i="5"/>
  <c r="BJ281" i="5"/>
  <c r="BI281" i="5"/>
  <c r="AX54" i="1"/>
  <c r="BC276" i="1"/>
  <c r="BQ276" i="1" s="1"/>
  <c r="BA276" i="1"/>
  <c r="BO276" i="1" s="1"/>
  <c r="BD276" i="1"/>
  <c r="BR276" i="1" s="1"/>
  <c r="AZ276" i="1"/>
  <c r="BB276" i="1"/>
  <c r="BP276" i="1" s="1"/>
  <c r="BE275" i="1"/>
  <c r="BN275" i="1"/>
  <c r="X277" i="1"/>
  <c r="Y278" i="1"/>
  <c r="P280" i="1"/>
  <c r="O279" i="1"/>
  <c r="AX277" i="1"/>
  <c r="BH277" i="1"/>
  <c r="AS278" i="1"/>
  <c r="AV278" i="1"/>
  <c r="BK278" i="1" s="1"/>
  <c r="AT278" i="1"/>
  <c r="BI278" i="1" s="1"/>
  <c r="AW278" i="1"/>
  <c r="BL278" i="1" s="1"/>
  <c r="AU278" i="1"/>
  <c r="BJ278" i="1" s="1"/>
  <c r="AU283" i="5" l="1"/>
  <c r="AT283" i="5"/>
  <c r="AS283" i="5"/>
  <c r="AW283" i="5"/>
  <c r="AV283" i="5"/>
  <c r="BH50" i="5"/>
  <c r="AT50" i="5"/>
  <c r="BI50" i="5" s="1"/>
  <c r="AX281" i="5"/>
  <c r="BH281" i="5"/>
  <c r="O284" i="5"/>
  <c r="P285" i="5"/>
  <c r="BL282" i="5"/>
  <c r="BI282" i="5"/>
  <c r="BK282" i="5"/>
  <c r="BJ282" i="5"/>
  <c r="BN280" i="5"/>
  <c r="BE280" i="5"/>
  <c r="BF280" i="5" s="1"/>
  <c r="BD281" i="5"/>
  <c r="BR281" i="5" s="1"/>
  <c r="BC281" i="5"/>
  <c r="BQ281" i="5" s="1"/>
  <c r="BB281" i="5"/>
  <c r="BP281" i="5" s="1"/>
  <c r="BA281" i="5"/>
  <c r="BO281" i="5" s="1"/>
  <c r="AZ281" i="5"/>
  <c r="X282" i="5"/>
  <c r="Y283" i="5"/>
  <c r="AY54" i="1"/>
  <c r="AZ277" i="1"/>
  <c r="BB277" i="1"/>
  <c r="BP277" i="1" s="1"/>
  <c r="BD277" i="1"/>
  <c r="BR277" i="1" s="1"/>
  <c r="BC277" i="1"/>
  <c r="BQ277" i="1" s="1"/>
  <c r="BA277" i="1"/>
  <c r="BO277" i="1" s="1"/>
  <c r="BN276" i="1"/>
  <c r="BE276" i="1"/>
  <c r="Y279" i="1"/>
  <c r="X278" i="1"/>
  <c r="AX278" i="1"/>
  <c r="BH278" i="1"/>
  <c r="AV279" i="1"/>
  <c r="BK279" i="1" s="1"/>
  <c r="AT279" i="1"/>
  <c r="BI279" i="1" s="1"/>
  <c r="AS279" i="1"/>
  <c r="AU279" i="1"/>
  <c r="BJ279" i="1" s="1"/>
  <c r="AW279" i="1"/>
  <c r="BL279" i="1" s="1"/>
  <c r="P281" i="1"/>
  <c r="O280" i="1"/>
  <c r="AV284" i="5" l="1"/>
  <c r="AU284" i="5"/>
  <c r="AT284" i="5"/>
  <c r="AS284" i="5"/>
  <c r="AW284" i="5"/>
  <c r="AU50" i="5"/>
  <c r="BJ50" i="5" s="1"/>
  <c r="BE281" i="5"/>
  <c r="BF281" i="5" s="1"/>
  <c r="BN281" i="5"/>
  <c r="BD282" i="5"/>
  <c r="BR282" i="5" s="1"/>
  <c r="BC282" i="5"/>
  <c r="BQ282" i="5" s="1"/>
  <c r="BB282" i="5"/>
  <c r="BP282" i="5" s="1"/>
  <c r="BA282" i="5"/>
  <c r="BO282" i="5" s="1"/>
  <c r="AZ282" i="5"/>
  <c r="BH282" i="5"/>
  <c r="AX282" i="5"/>
  <c r="O285" i="5"/>
  <c r="P286" i="5"/>
  <c r="BL283" i="5"/>
  <c r="BK283" i="5"/>
  <c r="BJ283" i="5"/>
  <c r="BI283" i="5"/>
  <c r="Y284" i="5"/>
  <c r="X283" i="5"/>
  <c r="AS55" i="1"/>
  <c r="X279" i="1"/>
  <c r="Y280" i="1"/>
  <c r="BB278" i="1"/>
  <c r="BP278" i="1" s="1"/>
  <c r="BA278" i="1"/>
  <c r="BO278" i="1" s="1"/>
  <c r="BC278" i="1"/>
  <c r="BQ278" i="1" s="1"/>
  <c r="AZ278" i="1"/>
  <c r="BD278" i="1"/>
  <c r="BR278" i="1" s="1"/>
  <c r="BE277" i="1"/>
  <c r="BN277" i="1"/>
  <c r="AW280" i="1"/>
  <c r="BL280" i="1" s="1"/>
  <c r="AV280" i="1"/>
  <c r="BK280" i="1" s="1"/>
  <c r="AS280" i="1"/>
  <c r="AU280" i="1"/>
  <c r="BJ280" i="1" s="1"/>
  <c r="AT280" i="1"/>
  <c r="BI280" i="1" s="1"/>
  <c r="BH279" i="1"/>
  <c r="AX279" i="1"/>
  <c r="P282" i="1"/>
  <c r="O281" i="1"/>
  <c r="AV285" i="5" l="1"/>
  <c r="AU285" i="5"/>
  <c r="AT285" i="5"/>
  <c r="AS285" i="5"/>
  <c r="AW285" i="5"/>
  <c r="AV50" i="5"/>
  <c r="BK50" i="5" s="1"/>
  <c r="BD283" i="5"/>
  <c r="BR283" i="5" s="1"/>
  <c r="BA283" i="5"/>
  <c r="BO283" i="5" s="1"/>
  <c r="BB283" i="5"/>
  <c r="BP283" i="5" s="1"/>
  <c r="AZ283" i="5"/>
  <c r="BC283" i="5"/>
  <c r="BQ283" i="5" s="1"/>
  <c r="P287" i="5"/>
  <c r="O286" i="5"/>
  <c r="X284" i="5"/>
  <c r="Y285" i="5"/>
  <c r="BN282" i="5"/>
  <c r="BE282" i="5"/>
  <c r="BF282" i="5" s="1"/>
  <c r="BL284" i="5"/>
  <c r="BK284" i="5"/>
  <c r="BJ284" i="5"/>
  <c r="BI284" i="5"/>
  <c r="BH283" i="5"/>
  <c r="AX283" i="5"/>
  <c r="BH55" i="1"/>
  <c r="AT55" i="1"/>
  <c r="BE278" i="1"/>
  <c r="BN278" i="1"/>
  <c r="X280" i="1"/>
  <c r="Y281" i="1"/>
  <c r="AZ279" i="1"/>
  <c r="BD279" i="1"/>
  <c r="BR279" i="1" s="1"/>
  <c r="BC279" i="1"/>
  <c r="BQ279" i="1" s="1"/>
  <c r="BA279" i="1"/>
  <c r="BO279" i="1" s="1"/>
  <c r="BB279" i="1"/>
  <c r="BP279" i="1" s="1"/>
  <c r="AX280" i="1"/>
  <c r="BH280" i="1"/>
  <c r="AV281" i="1"/>
  <c r="BK281" i="1" s="1"/>
  <c r="AU281" i="1"/>
  <c r="BJ281" i="1" s="1"/>
  <c r="AT281" i="1"/>
  <c r="BI281" i="1" s="1"/>
  <c r="AS281" i="1"/>
  <c r="AW281" i="1"/>
  <c r="BL281" i="1" s="1"/>
  <c r="O282" i="1"/>
  <c r="P283" i="1"/>
  <c r="AV286" i="5" l="1"/>
  <c r="AU286" i="5"/>
  <c r="AT286" i="5"/>
  <c r="AS286" i="5"/>
  <c r="AW286" i="5"/>
  <c r="AW50" i="5"/>
  <c r="BL50" i="5" s="1"/>
  <c r="Y286" i="5"/>
  <c r="X285" i="5"/>
  <c r="BL285" i="5"/>
  <c r="BK285" i="5"/>
  <c r="BJ285" i="5"/>
  <c r="BI285" i="5"/>
  <c r="P288" i="5"/>
  <c r="O287" i="5"/>
  <c r="BH284" i="5"/>
  <c r="AX284" i="5"/>
  <c r="BN283" i="5"/>
  <c r="BE283" i="5"/>
  <c r="BF283" i="5" s="1"/>
  <c r="BD284" i="5"/>
  <c r="BR284" i="5" s="1"/>
  <c r="BC284" i="5"/>
  <c r="BQ284" i="5" s="1"/>
  <c r="BB284" i="5"/>
  <c r="BP284" i="5" s="1"/>
  <c r="BA284" i="5"/>
  <c r="BO284" i="5" s="1"/>
  <c r="AZ284" i="5"/>
  <c r="BI55" i="1"/>
  <c r="AU55" i="1"/>
  <c r="Y282" i="1"/>
  <c r="X281" i="1"/>
  <c r="BC280" i="1"/>
  <c r="BQ280" i="1" s="1"/>
  <c r="BD280" i="1"/>
  <c r="BR280" i="1" s="1"/>
  <c r="AZ280" i="1"/>
  <c r="BA280" i="1"/>
  <c r="BO280" i="1" s="1"/>
  <c r="BB280" i="1"/>
  <c r="BP280" i="1" s="1"/>
  <c r="BE279" i="1"/>
  <c r="BN279" i="1"/>
  <c r="AX281" i="1"/>
  <c r="BH281" i="1"/>
  <c r="O283" i="1"/>
  <c r="P284" i="1"/>
  <c r="AS282" i="1"/>
  <c r="AV282" i="1"/>
  <c r="BK282" i="1" s="1"/>
  <c r="AU282" i="1"/>
  <c r="BJ282" i="1" s="1"/>
  <c r="AW282" i="1"/>
  <c r="BL282" i="1" s="1"/>
  <c r="AT282" i="1"/>
  <c r="BI282" i="1" s="1"/>
  <c r="AX50" i="5" l="1"/>
  <c r="AW287" i="5"/>
  <c r="AV287" i="5"/>
  <c r="AU287" i="5"/>
  <c r="AT287" i="5"/>
  <c r="AS287" i="5"/>
  <c r="BE284" i="5"/>
  <c r="BF284" i="5" s="1"/>
  <c r="BN284" i="5"/>
  <c r="BL286" i="5"/>
  <c r="BK286" i="5"/>
  <c r="BJ286" i="5"/>
  <c r="BI286" i="5"/>
  <c r="O288" i="5"/>
  <c r="P289" i="5"/>
  <c r="BB285" i="5"/>
  <c r="BP285" i="5" s="1"/>
  <c r="BA285" i="5"/>
  <c r="BO285" i="5" s="1"/>
  <c r="AZ285" i="5"/>
  <c r="BD285" i="5"/>
  <c r="BR285" i="5" s="1"/>
  <c r="BC285" i="5"/>
  <c r="BQ285" i="5" s="1"/>
  <c r="AX285" i="5"/>
  <c r="BH285" i="5"/>
  <c r="Y287" i="5"/>
  <c r="X286" i="5"/>
  <c r="BJ55" i="1"/>
  <c r="AV55" i="1"/>
  <c r="BK55" i="1" s="1"/>
  <c r="BA281" i="1"/>
  <c r="BO281" i="1" s="1"/>
  <c r="BD281" i="1"/>
  <c r="BR281" i="1" s="1"/>
  <c r="AZ281" i="1"/>
  <c r="BB281" i="1"/>
  <c r="BP281" i="1" s="1"/>
  <c r="BC281" i="1"/>
  <c r="BQ281" i="1" s="1"/>
  <c r="BE280" i="1"/>
  <c r="BN280" i="1"/>
  <c r="X282" i="1"/>
  <c r="Y283" i="1"/>
  <c r="O284" i="1"/>
  <c r="P285" i="1"/>
  <c r="BH282" i="1"/>
  <c r="AX282" i="1"/>
  <c r="AS283" i="1"/>
  <c r="AT283" i="1"/>
  <c r="BI283" i="1" s="1"/>
  <c r="AW283" i="1"/>
  <c r="BL283" i="1" s="1"/>
  <c r="AU283" i="1"/>
  <c r="BJ283" i="1" s="1"/>
  <c r="AV283" i="1"/>
  <c r="BK283" i="1" s="1"/>
  <c r="AW288" i="5" l="1"/>
  <c r="AV288" i="5"/>
  <c r="AU288" i="5"/>
  <c r="AT288" i="5"/>
  <c r="AS288" i="5"/>
  <c r="AY50" i="5"/>
  <c r="X287" i="5"/>
  <c r="Y288" i="5"/>
  <c r="BD286" i="5"/>
  <c r="BR286" i="5" s="1"/>
  <c r="BC286" i="5"/>
  <c r="BQ286" i="5" s="1"/>
  <c r="AZ286" i="5"/>
  <c r="BB286" i="5"/>
  <c r="BP286" i="5" s="1"/>
  <c r="BA286" i="5"/>
  <c r="BO286" i="5" s="1"/>
  <c r="BH286" i="5"/>
  <c r="AX286" i="5"/>
  <c r="BE285" i="5"/>
  <c r="BF285" i="5" s="1"/>
  <c r="BN285" i="5"/>
  <c r="BL287" i="5"/>
  <c r="BK287" i="5"/>
  <c r="BJ287" i="5"/>
  <c r="BI287" i="5"/>
  <c r="O289" i="5"/>
  <c r="P290" i="5"/>
  <c r="AW55" i="1"/>
  <c r="BL55" i="1" s="1"/>
  <c r="AZ282" i="1"/>
  <c r="BB282" i="1"/>
  <c r="BP282" i="1" s="1"/>
  <c r="BA282" i="1"/>
  <c r="BO282" i="1" s="1"/>
  <c r="BD282" i="1"/>
  <c r="BR282" i="1" s="1"/>
  <c r="BC282" i="1"/>
  <c r="BQ282" i="1" s="1"/>
  <c r="BN281" i="1"/>
  <c r="BE281" i="1"/>
  <c r="Y284" i="1"/>
  <c r="X283" i="1"/>
  <c r="P286" i="1"/>
  <c r="O285" i="1"/>
  <c r="BH283" i="1"/>
  <c r="AX283" i="1"/>
  <c r="AW284" i="1"/>
  <c r="BL284" i="1" s="1"/>
  <c r="AV284" i="1"/>
  <c r="BK284" i="1" s="1"/>
  <c r="AS284" i="1"/>
  <c r="AU284" i="1"/>
  <c r="BJ284" i="1" s="1"/>
  <c r="AT284" i="1"/>
  <c r="BI284" i="1" s="1"/>
  <c r="AS51" i="5" l="1"/>
  <c r="AW289" i="5"/>
  <c r="AV289" i="5"/>
  <c r="AU289" i="5"/>
  <c r="AT289" i="5"/>
  <c r="AS289" i="5"/>
  <c r="BH287" i="5"/>
  <c r="AX287" i="5"/>
  <c r="BK288" i="5"/>
  <c r="BJ288" i="5"/>
  <c r="BI288" i="5"/>
  <c r="BL288" i="5"/>
  <c r="BN286" i="5"/>
  <c r="BE286" i="5"/>
  <c r="BF286" i="5" s="1"/>
  <c r="P291" i="5"/>
  <c r="O290" i="5"/>
  <c r="X288" i="5"/>
  <c r="Y289" i="5"/>
  <c r="BD287" i="5"/>
  <c r="BR287" i="5" s="1"/>
  <c r="BC287" i="5"/>
  <c r="BQ287" i="5" s="1"/>
  <c r="BB287" i="5"/>
  <c r="BP287" i="5" s="1"/>
  <c r="BA287" i="5"/>
  <c r="BO287" i="5" s="1"/>
  <c r="AZ287" i="5"/>
  <c r="AX55" i="1"/>
  <c r="Y285" i="1"/>
  <c r="X284" i="1"/>
  <c r="AZ283" i="1"/>
  <c r="BD283" i="1"/>
  <c r="BR283" i="1" s="1"/>
  <c r="BC283" i="1"/>
  <c r="BQ283" i="1" s="1"/>
  <c r="BA283" i="1"/>
  <c r="BO283" i="1" s="1"/>
  <c r="BB283" i="1"/>
  <c r="BP283" i="1" s="1"/>
  <c r="BN282" i="1"/>
  <c r="BE282" i="1"/>
  <c r="AX284" i="1"/>
  <c r="BH284" i="1"/>
  <c r="AS285" i="1"/>
  <c r="AW285" i="1"/>
  <c r="BL285" i="1" s="1"/>
  <c r="AU285" i="1"/>
  <c r="BJ285" i="1" s="1"/>
  <c r="AT285" i="1"/>
  <c r="BI285" i="1" s="1"/>
  <c r="AV285" i="1"/>
  <c r="BK285" i="1" s="1"/>
  <c r="P287" i="1"/>
  <c r="O286" i="1"/>
  <c r="AW290" i="5" l="1"/>
  <c r="AV290" i="5"/>
  <c r="AU290" i="5"/>
  <c r="AT290" i="5"/>
  <c r="AS290" i="5"/>
  <c r="BH51" i="5"/>
  <c r="AT51" i="5"/>
  <c r="BI51" i="5" s="1"/>
  <c r="BD288" i="5"/>
  <c r="BR288" i="5" s="1"/>
  <c r="BC288" i="5"/>
  <c r="BQ288" i="5" s="1"/>
  <c r="BB288" i="5"/>
  <c r="BP288" i="5" s="1"/>
  <c r="BA288" i="5"/>
  <c r="BO288" i="5" s="1"/>
  <c r="AZ288" i="5"/>
  <c r="P292" i="5"/>
  <c r="O291" i="5"/>
  <c r="BH288" i="5"/>
  <c r="AX288" i="5"/>
  <c r="BN287" i="5"/>
  <c r="BE287" i="5"/>
  <c r="BF287" i="5" s="1"/>
  <c r="BL289" i="5"/>
  <c r="BK289" i="5"/>
  <c r="BJ289" i="5"/>
  <c r="BI289" i="5"/>
  <c r="X289" i="5"/>
  <c r="Y290" i="5"/>
  <c r="AY55" i="1"/>
  <c r="BE283" i="1"/>
  <c r="BN283" i="1"/>
  <c r="BC284" i="1"/>
  <c r="BQ284" i="1" s="1"/>
  <c r="AZ284" i="1"/>
  <c r="BA284" i="1"/>
  <c r="BO284" i="1" s="1"/>
  <c r="BB284" i="1"/>
  <c r="BP284" i="1" s="1"/>
  <c r="BD284" i="1"/>
  <c r="BR284" i="1" s="1"/>
  <c r="Y286" i="1"/>
  <c r="X285" i="1"/>
  <c r="P288" i="1"/>
  <c r="O287" i="1"/>
  <c r="AX285" i="1"/>
  <c r="BH285" i="1"/>
  <c r="AV286" i="1"/>
  <c r="BK286" i="1" s="1"/>
  <c r="AT286" i="1"/>
  <c r="BI286" i="1" s="1"/>
  <c r="AU286" i="1"/>
  <c r="BJ286" i="1" s="1"/>
  <c r="AS286" i="1"/>
  <c r="AW286" i="1"/>
  <c r="BL286" i="1" s="1"/>
  <c r="AU51" i="5" l="1"/>
  <c r="BJ51" i="5" s="1"/>
  <c r="AW291" i="5"/>
  <c r="AV291" i="5"/>
  <c r="AU291" i="5"/>
  <c r="AT291" i="5"/>
  <c r="AS291" i="5"/>
  <c r="AV51" i="5"/>
  <c r="BK51" i="5" s="1"/>
  <c r="BL290" i="5"/>
  <c r="BK290" i="5"/>
  <c r="BJ290" i="5"/>
  <c r="BI290" i="5"/>
  <c r="P293" i="5"/>
  <c r="O292" i="5"/>
  <c r="BD289" i="5"/>
  <c r="BR289" i="5" s="1"/>
  <c r="BC289" i="5"/>
  <c r="BQ289" i="5" s="1"/>
  <c r="BB289" i="5"/>
  <c r="BP289" i="5" s="1"/>
  <c r="BA289" i="5"/>
  <c r="BO289" i="5" s="1"/>
  <c r="AZ289" i="5"/>
  <c r="BE288" i="5"/>
  <c r="BF288" i="5" s="1"/>
  <c r="BN288" i="5"/>
  <c r="AX289" i="5"/>
  <c r="BH289" i="5"/>
  <c r="Y291" i="5"/>
  <c r="X290" i="5"/>
  <c r="AS56" i="1"/>
  <c r="AT56" i="1" s="1"/>
  <c r="BA285" i="1"/>
  <c r="BO285" i="1" s="1"/>
  <c r="AZ285" i="1"/>
  <c r="BD285" i="1"/>
  <c r="BR285" i="1" s="1"/>
  <c r="BB285" i="1"/>
  <c r="BP285" i="1" s="1"/>
  <c r="BC285" i="1"/>
  <c r="BQ285" i="1" s="1"/>
  <c r="Y287" i="1"/>
  <c r="X286" i="1"/>
  <c r="BN284" i="1"/>
  <c r="BE284" i="1"/>
  <c r="AU287" i="1"/>
  <c r="BJ287" i="1" s="1"/>
  <c r="AV287" i="1"/>
  <c r="BK287" i="1" s="1"/>
  <c r="AW287" i="1"/>
  <c r="BL287" i="1" s="1"/>
  <c r="AS287" i="1"/>
  <c r="AT287" i="1"/>
  <c r="BI287" i="1" s="1"/>
  <c r="AX286" i="1"/>
  <c r="BH286" i="1"/>
  <c r="P289" i="1"/>
  <c r="O288" i="1"/>
  <c r="AW292" i="5" l="1"/>
  <c r="AS292" i="5"/>
  <c r="AV292" i="5"/>
  <c r="AU292" i="5"/>
  <c r="AT292" i="5"/>
  <c r="AW51" i="5"/>
  <c r="BL51" i="5" s="1"/>
  <c r="O293" i="5"/>
  <c r="P294" i="5"/>
  <c r="AX290" i="5"/>
  <c r="BH290" i="5"/>
  <c r="Y292" i="5"/>
  <c r="X291" i="5"/>
  <c r="BE289" i="5"/>
  <c r="BF289" i="5" s="1"/>
  <c r="BN289" i="5"/>
  <c r="BA290" i="5"/>
  <c r="BO290" i="5" s="1"/>
  <c r="AZ290" i="5"/>
  <c r="BD290" i="5"/>
  <c r="BR290" i="5" s="1"/>
  <c r="BC290" i="5"/>
  <c r="BQ290" i="5" s="1"/>
  <c r="BB290" i="5"/>
  <c r="BP290" i="5" s="1"/>
  <c r="BK291" i="5"/>
  <c r="BJ291" i="5"/>
  <c r="BI291" i="5"/>
  <c r="BL291" i="5"/>
  <c r="BI56" i="1"/>
  <c r="AU56" i="1"/>
  <c r="BJ56" i="1" s="1"/>
  <c r="BH56" i="1"/>
  <c r="AZ286" i="1"/>
  <c r="BB286" i="1"/>
  <c r="BP286" i="1" s="1"/>
  <c r="BA286" i="1"/>
  <c r="BO286" i="1" s="1"/>
  <c r="BD286" i="1"/>
  <c r="BR286" i="1" s="1"/>
  <c r="BC286" i="1"/>
  <c r="BQ286" i="1" s="1"/>
  <c r="Y288" i="1"/>
  <c r="X287" i="1"/>
  <c r="BN285" i="1"/>
  <c r="BE285" i="1"/>
  <c r="AU288" i="1"/>
  <c r="BJ288" i="1" s="1"/>
  <c r="AV288" i="1"/>
  <c r="BK288" i="1" s="1"/>
  <c r="AS288" i="1"/>
  <c r="AW288" i="1"/>
  <c r="BL288" i="1" s="1"/>
  <c r="AT288" i="1"/>
  <c r="BI288" i="1" s="1"/>
  <c r="O289" i="1"/>
  <c r="P290" i="1"/>
  <c r="AX287" i="1"/>
  <c r="BH287" i="1"/>
  <c r="AW293" i="5" l="1"/>
  <c r="AV293" i="5"/>
  <c r="AU293" i="5"/>
  <c r="AT293" i="5"/>
  <c r="AS293" i="5"/>
  <c r="AX51" i="5"/>
  <c r="BN290" i="5"/>
  <c r="BE290" i="5"/>
  <c r="BF290" i="5" s="1"/>
  <c r="AZ291" i="5"/>
  <c r="BD291" i="5"/>
  <c r="BR291" i="5" s="1"/>
  <c r="BC291" i="5"/>
  <c r="BQ291" i="5" s="1"/>
  <c r="BB291" i="5"/>
  <c r="BP291" i="5" s="1"/>
  <c r="BA291" i="5"/>
  <c r="BO291" i="5" s="1"/>
  <c r="X292" i="5"/>
  <c r="Y293" i="5"/>
  <c r="AX291" i="5"/>
  <c r="BH291" i="5"/>
  <c r="O294" i="5"/>
  <c r="P295" i="5"/>
  <c r="BL292" i="5"/>
  <c r="BK292" i="5"/>
  <c r="BJ292" i="5"/>
  <c r="BI292" i="5"/>
  <c r="AV56" i="1"/>
  <c r="BB287" i="1"/>
  <c r="BP287" i="1" s="1"/>
  <c r="BC287" i="1"/>
  <c r="BQ287" i="1" s="1"/>
  <c r="BA287" i="1"/>
  <c r="BO287" i="1" s="1"/>
  <c r="AZ287" i="1"/>
  <c r="BD287" i="1"/>
  <c r="BR287" i="1" s="1"/>
  <c r="Y289" i="1"/>
  <c r="X288" i="1"/>
  <c r="BN286" i="1"/>
  <c r="BE286" i="1"/>
  <c r="AX288" i="1"/>
  <c r="BH288" i="1"/>
  <c r="O290" i="1"/>
  <c r="P291" i="1"/>
  <c r="AS289" i="1"/>
  <c r="AW289" i="1"/>
  <c r="BL289" i="1" s="1"/>
  <c r="AV289" i="1"/>
  <c r="BK289" i="1" s="1"/>
  <c r="AU289" i="1"/>
  <c r="BJ289" i="1" s="1"/>
  <c r="AT289" i="1"/>
  <c r="BI289" i="1" s="1"/>
  <c r="AW294" i="5" l="1"/>
  <c r="AV294" i="5"/>
  <c r="AU294" i="5"/>
  <c r="AT294" i="5"/>
  <c r="AS294" i="5"/>
  <c r="AY51" i="5"/>
  <c r="P296" i="5"/>
  <c r="O295" i="5"/>
  <c r="X293" i="5"/>
  <c r="Y294" i="5"/>
  <c r="BH292" i="5"/>
  <c r="AX292" i="5"/>
  <c r="BL293" i="5"/>
  <c r="BI293" i="5"/>
  <c r="BK293" i="5"/>
  <c r="BJ293" i="5"/>
  <c r="AZ292" i="5"/>
  <c r="BD292" i="5"/>
  <c r="BR292" i="5" s="1"/>
  <c r="BC292" i="5"/>
  <c r="BQ292" i="5" s="1"/>
  <c r="BB292" i="5"/>
  <c r="BP292" i="5" s="1"/>
  <c r="BA292" i="5"/>
  <c r="BO292" i="5" s="1"/>
  <c r="BN291" i="5"/>
  <c r="BE291" i="5"/>
  <c r="BF291" i="5" s="1"/>
  <c r="BK56" i="1"/>
  <c r="AW56" i="1"/>
  <c r="BL56" i="1" s="1"/>
  <c r="BE287" i="1"/>
  <c r="BN287" i="1"/>
  <c r="BA288" i="1"/>
  <c r="BO288" i="1" s="1"/>
  <c r="AZ288" i="1"/>
  <c r="BC288" i="1"/>
  <c r="BQ288" i="1" s="1"/>
  <c r="BD288" i="1"/>
  <c r="BR288" i="1" s="1"/>
  <c r="BB288" i="1"/>
  <c r="BP288" i="1" s="1"/>
  <c r="Y290" i="1"/>
  <c r="X289" i="1"/>
  <c r="AX289" i="1"/>
  <c r="BH289" i="1"/>
  <c r="AT290" i="1"/>
  <c r="BI290" i="1" s="1"/>
  <c r="AU290" i="1"/>
  <c r="BJ290" i="1" s="1"/>
  <c r="AV290" i="1"/>
  <c r="BK290" i="1" s="1"/>
  <c r="AW290" i="1"/>
  <c r="BL290" i="1" s="1"/>
  <c r="AS290" i="1"/>
  <c r="O291" i="1"/>
  <c r="P292" i="1"/>
  <c r="AS52" i="5" l="1"/>
  <c r="AT52" i="5" s="1"/>
  <c r="BI52" i="5" s="1"/>
  <c r="AW295" i="5"/>
  <c r="AV295" i="5"/>
  <c r="AU295" i="5"/>
  <c r="AT295" i="5"/>
  <c r="AS295" i="5"/>
  <c r="BH293" i="5"/>
  <c r="AX293" i="5"/>
  <c r="BN292" i="5"/>
  <c r="BE292" i="5"/>
  <c r="BF292" i="5" s="1"/>
  <c r="Y295" i="5"/>
  <c r="X294" i="5"/>
  <c r="BD293" i="5"/>
  <c r="BR293" i="5" s="1"/>
  <c r="BC293" i="5"/>
  <c r="BQ293" i="5" s="1"/>
  <c r="BB293" i="5"/>
  <c r="BP293" i="5" s="1"/>
  <c r="BA293" i="5"/>
  <c r="BO293" i="5" s="1"/>
  <c r="AZ293" i="5"/>
  <c r="BL294" i="5"/>
  <c r="BK294" i="5"/>
  <c r="BJ294" i="5"/>
  <c r="BI294" i="5"/>
  <c r="P297" i="5"/>
  <c r="O296" i="5"/>
  <c r="AX56" i="1"/>
  <c r="AZ289" i="1"/>
  <c r="BA289" i="1"/>
  <c r="BO289" i="1" s="1"/>
  <c r="BB289" i="1"/>
  <c r="BP289" i="1" s="1"/>
  <c r="BD289" i="1"/>
  <c r="BR289" i="1" s="1"/>
  <c r="BC289" i="1"/>
  <c r="BQ289" i="1" s="1"/>
  <c r="Y291" i="1"/>
  <c r="X290" i="1"/>
  <c r="BE288" i="1"/>
  <c r="BN288" i="1"/>
  <c r="AT291" i="1"/>
  <c r="BI291" i="1" s="1"/>
  <c r="AW291" i="1"/>
  <c r="BL291" i="1" s="1"/>
  <c r="AV291" i="1"/>
  <c r="BK291" i="1" s="1"/>
  <c r="AS291" i="1"/>
  <c r="AU291" i="1"/>
  <c r="BJ291" i="1" s="1"/>
  <c r="P293" i="1"/>
  <c r="O292" i="1"/>
  <c r="BH290" i="1"/>
  <c r="AX290" i="1"/>
  <c r="AW296" i="5" l="1"/>
  <c r="AV296" i="5"/>
  <c r="AU296" i="5"/>
  <c r="AT296" i="5"/>
  <c r="AS296" i="5"/>
  <c r="AU52" i="5"/>
  <c r="BJ52" i="5" s="1"/>
  <c r="BH52" i="5"/>
  <c r="AX294" i="5"/>
  <c r="BH294" i="5"/>
  <c r="BE293" i="5"/>
  <c r="BF293" i="5" s="1"/>
  <c r="BN293" i="5"/>
  <c r="BD294" i="5"/>
  <c r="BR294" i="5" s="1"/>
  <c r="BC294" i="5"/>
  <c r="BQ294" i="5" s="1"/>
  <c r="BB294" i="5"/>
  <c r="BP294" i="5" s="1"/>
  <c r="BA294" i="5"/>
  <c r="BO294" i="5" s="1"/>
  <c r="AZ294" i="5"/>
  <c r="P298" i="5"/>
  <c r="O297" i="5"/>
  <c r="Y296" i="5"/>
  <c r="X295" i="5"/>
  <c r="BL295" i="5"/>
  <c r="BK295" i="5"/>
  <c r="BJ295" i="5"/>
  <c r="BI295" i="5"/>
  <c r="AY56" i="1"/>
  <c r="AZ290" i="1"/>
  <c r="BC290" i="1"/>
  <c r="BQ290" i="1" s="1"/>
  <c r="BA290" i="1"/>
  <c r="BO290" i="1" s="1"/>
  <c r="BB290" i="1"/>
  <c r="BP290" i="1" s="1"/>
  <c r="BD290" i="1"/>
  <c r="BR290" i="1" s="1"/>
  <c r="X291" i="1"/>
  <c r="Y292" i="1"/>
  <c r="BN289" i="1"/>
  <c r="BE289" i="1"/>
  <c r="AU292" i="1"/>
  <c r="BJ292" i="1" s="1"/>
  <c r="AT292" i="1"/>
  <c r="BI292" i="1" s="1"/>
  <c r="AS292" i="1"/>
  <c r="AV292" i="1"/>
  <c r="BK292" i="1" s="1"/>
  <c r="AW292" i="1"/>
  <c r="BL292" i="1" s="1"/>
  <c r="AX291" i="1"/>
  <c r="BH291" i="1"/>
  <c r="P294" i="1"/>
  <c r="O293" i="1"/>
  <c r="AW297" i="5" l="1"/>
  <c r="AV297" i="5"/>
  <c r="AU297" i="5"/>
  <c r="AS297" i="5"/>
  <c r="AT297" i="5"/>
  <c r="AV52" i="5"/>
  <c r="BK52" i="5" s="1"/>
  <c r="O298" i="5"/>
  <c r="P299" i="5"/>
  <c r="BJ296" i="5"/>
  <c r="BI296" i="5"/>
  <c r="BK296" i="5"/>
  <c r="BL296" i="5"/>
  <c r="AZ295" i="5"/>
  <c r="BB295" i="5"/>
  <c r="BP295" i="5" s="1"/>
  <c r="BA295" i="5"/>
  <c r="BO295" i="5" s="1"/>
  <c r="BD295" i="5"/>
  <c r="BR295" i="5" s="1"/>
  <c r="BC295" i="5"/>
  <c r="BQ295" i="5" s="1"/>
  <c r="X296" i="5"/>
  <c r="Y297" i="5"/>
  <c r="BE294" i="5"/>
  <c r="BF294" i="5" s="1"/>
  <c r="BN294" i="5"/>
  <c r="AX295" i="5"/>
  <c r="BH295" i="5"/>
  <c r="AS57" i="1"/>
  <c r="AT57" i="1" s="1"/>
  <c r="BI57" i="1" s="1"/>
  <c r="Y293" i="1"/>
  <c r="X292" i="1"/>
  <c r="BA291" i="1"/>
  <c r="BO291" i="1" s="1"/>
  <c r="BD291" i="1"/>
  <c r="BR291" i="1" s="1"/>
  <c r="BC291" i="1"/>
  <c r="BQ291" i="1" s="1"/>
  <c r="AZ291" i="1"/>
  <c r="BB291" i="1"/>
  <c r="BP291" i="1" s="1"/>
  <c r="BE290" i="1"/>
  <c r="BN290" i="1"/>
  <c r="AS293" i="1"/>
  <c r="AT293" i="1"/>
  <c r="BI293" i="1" s="1"/>
  <c r="AV293" i="1"/>
  <c r="BK293" i="1" s="1"/>
  <c r="AU293" i="1"/>
  <c r="BJ293" i="1" s="1"/>
  <c r="AW293" i="1"/>
  <c r="BL293" i="1" s="1"/>
  <c r="P295" i="1"/>
  <c r="O294" i="1"/>
  <c r="AX292" i="1"/>
  <c r="BH292" i="1"/>
  <c r="AW52" i="5" l="1"/>
  <c r="BL52" i="5" s="1"/>
  <c r="AW298" i="5"/>
  <c r="AV298" i="5"/>
  <c r="AU298" i="5"/>
  <c r="AT298" i="5"/>
  <c r="AS298" i="5"/>
  <c r="BH296" i="5"/>
  <c r="AX296" i="5"/>
  <c r="X297" i="5"/>
  <c r="Y298" i="5"/>
  <c r="BN295" i="5"/>
  <c r="BE295" i="5"/>
  <c r="BF295" i="5" s="1"/>
  <c r="O299" i="5"/>
  <c r="P300" i="5"/>
  <c r="BD296" i="5"/>
  <c r="BR296" i="5" s="1"/>
  <c r="BC296" i="5"/>
  <c r="BQ296" i="5" s="1"/>
  <c r="BB296" i="5"/>
  <c r="BP296" i="5" s="1"/>
  <c r="BA296" i="5"/>
  <c r="BO296" i="5" s="1"/>
  <c r="AZ296" i="5"/>
  <c r="BL297" i="5"/>
  <c r="BK297" i="5"/>
  <c r="BJ297" i="5"/>
  <c r="BI297" i="5"/>
  <c r="BH57" i="1"/>
  <c r="AU57" i="1"/>
  <c r="BJ57" i="1" s="1"/>
  <c r="BE291" i="1"/>
  <c r="BN291" i="1"/>
  <c r="BC292" i="1"/>
  <c r="BQ292" i="1" s="1"/>
  <c r="AZ292" i="1"/>
  <c r="BD292" i="1"/>
  <c r="BR292" i="1" s="1"/>
  <c r="BB292" i="1"/>
  <c r="BP292" i="1" s="1"/>
  <c r="BA292" i="1"/>
  <c r="BO292" i="1" s="1"/>
  <c r="X293" i="1"/>
  <c r="Y294" i="1"/>
  <c r="O295" i="1"/>
  <c r="P296" i="1"/>
  <c r="AT294" i="1"/>
  <c r="BI294" i="1" s="1"/>
  <c r="AU294" i="1"/>
  <c r="BJ294" i="1" s="1"/>
  <c r="AW294" i="1"/>
  <c r="BL294" i="1" s="1"/>
  <c r="AS294" i="1"/>
  <c r="AV294" i="1"/>
  <c r="BK294" i="1" s="1"/>
  <c r="AX293" i="1"/>
  <c r="BH293" i="1"/>
  <c r="AS299" i="5" l="1"/>
  <c r="AW299" i="5"/>
  <c r="AV299" i="5"/>
  <c r="AU299" i="5"/>
  <c r="AT299" i="5"/>
  <c r="AX52" i="5"/>
  <c r="BH297" i="5"/>
  <c r="AX297" i="5"/>
  <c r="BJ298" i="5"/>
  <c r="BI298" i="5"/>
  <c r="BL298" i="5"/>
  <c r="BK298" i="5"/>
  <c r="X298" i="5"/>
  <c r="Y299" i="5"/>
  <c r="BN296" i="5"/>
  <c r="BE296" i="5"/>
  <c r="BF296" i="5" s="1"/>
  <c r="P301" i="5"/>
  <c r="O300" i="5"/>
  <c r="BD297" i="5"/>
  <c r="BR297" i="5" s="1"/>
  <c r="BB297" i="5"/>
  <c r="BP297" i="5" s="1"/>
  <c r="BC297" i="5"/>
  <c r="BQ297" i="5" s="1"/>
  <c r="BA297" i="5"/>
  <c r="BO297" i="5" s="1"/>
  <c r="AZ297" i="5"/>
  <c r="AV57" i="1"/>
  <c r="AZ293" i="1"/>
  <c r="BC293" i="1"/>
  <c r="BQ293" i="1" s="1"/>
  <c r="BA293" i="1"/>
  <c r="BO293" i="1" s="1"/>
  <c r="BB293" i="1"/>
  <c r="BP293" i="1" s="1"/>
  <c r="BD293" i="1"/>
  <c r="BR293" i="1" s="1"/>
  <c r="BE292" i="1"/>
  <c r="BN292" i="1"/>
  <c r="Y295" i="1"/>
  <c r="X294" i="1"/>
  <c r="AX294" i="1"/>
  <c r="BH294" i="1"/>
  <c r="O296" i="1"/>
  <c r="P297" i="1"/>
  <c r="AS295" i="1"/>
  <c r="AT295" i="1"/>
  <c r="BI295" i="1" s="1"/>
  <c r="AW295" i="1"/>
  <c r="BL295" i="1" s="1"/>
  <c r="AU295" i="1"/>
  <c r="BJ295" i="1" s="1"/>
  <c r="AV295" i="1"/>
  <c r="BK295" i="1" s="1"/>
  <c r="AY52" i="5" l="1"/>
  <c r="AS300" i="5"/>
  <c r="AW300" i="5"/>
  <c r="AV300" i="5"/>
  <c r="AU300" i="5"/>
  <c r="AT300" i="5"/>
  <c r="P302" i="5"/>
  <c r="O301" i="5"/>
  <c r="BD298" i="5"/>
  <c r="BR298" i="5" s="1"/>
  <c r="BC298" i="5"/>
  <c r="BQ298" i="5" s="1"/>
  <c r="BB298" i="5"/>
  <c r="BP298" i="5" s="1"/>
  <c r="BA298" i="5"/>
  <c r="BO298" i="5" s="1"/>
  <c r="AZ298" i="5"/>
  <c r="BH298" i="5"/>
  <c r="AX298" i="5"/>
  <c r="BN297" i="5"/>
  <c r="BE297" i="5"/>
  <c r="BF297" i="5" s="1"/>
  <c r="BL299" i="5"/>
  <c r="BK299" i="5"/>
  <c r="BJ299" i="5"/>
  <c r="BI299" i="5"/>
  <c r="Y300" i="5"/>
  <c r="X299" i="5"/>
  <c r="BK57" i="1"/>
  <c r="AW57" i="1"/>
  <c r="BL57" i="1" s="1"/>
  <c r="Y296" i="1"/>
  <c r="X295" i="1"/>
  <c r="BB294" i="1"/>
  <c r="BP294" i="1" s="1"/>
  <c r="BD294" i="1"/>
  <c r="BR294" i="1" s="1"/>
  <c r="AZ294" i="1"/>
  <c r="BA294" i="1"/>
  <c r="BO294" i="1" s="1"/>
  <c r="BC294" i="1"/>
  <c r="BQ294" i="1" s="1"/>
  <c r="BN293" i="1"/>
  <c r="BE293" i="1"/>
  <c r="AU296" i="1"/>
  <c r="BJ296" i="1" s="1"/>
  <c r="AT296" i="1"/>
  <c r="BI296" i="1" s="1"/>
  <c r="AV296" i="1"/>
  <c r="BK296" i="1" s="1"/>
  <c r="AS296" i="1"/>
  <c r="AW296" i="1"/>
  <c r="BL296" i="1" s="1"/>
  <c r="P298" i="1"/>
  <c r="O297" i="1"/>
  <c r="BH295" i="1"/>
  <c r="AX295" i="1"/>
  <c r="AS301" i="5" l="1"/>
  <c r="AW301" i="5"/>
  <c r="AV301" i="5"/>
  <c r="AU301" i="5"/>
  <c r="AT301" i="5"/>
  <c r="AS53" i="5"/>
  <c r="BD299" i="5"/>
  <c r="BR299" i="5" s="1"/>
  <c r="BC299" i="5"/>
  <c r="BQ299" i="5" s="1"/>
  <c r="BB299" i="5"/>
  <c r="BP299" i="5" s="1"/>
  <c r="BA299" i="5"/>
  <c r="BO299" i="5" s="1"/>
  <c r="AZ299" i="5"/>
  <c r="AX299" i="5"/>
  <c r="BH299" i="5"/>
  <c r="BE298" i="5"/>
  <c r="BF298" i="5" s="1"/>
  <c r="BN298" i="5"/>
  <c r="BL300" i="5"/>
  <c r="BK300" i="5"/>
  <c r="BJ300" i="5"/>
  <c r="BI300" i="5"/>
  <c r="Y301" i="5"/>
  <c r="X300" i="5"/>
  <c r="P303" i="5"/>
  <c r="O302" i="5"/>
  <c r="AX57" i="1"/>
  <c r="BA295" i="1"/>
  <c r="BO295" i="1" s="1"/>
  <c r="AZ295" i="1"/>
  <c r="BC295" i="1"/>
  <c r="BQ295" i="1" s="1"/>
  <c r="BD295" i="1"/>
  <c r="BR295" i="1" s="1"/>
  <c r="BB295" i="1"/>
  <c r="BP295" i="1" s="1"/>
  <c r="BE294" i="1"/>
  <c r="BN294" i="1"/>
  <c r="X296" i="1"/>
  <c r="Y297" i="1"/>
  <c r="AX296" i="1"/>
  <c r="BH296" i="1"/>
  <c r="AT297" i="1"/>
  <c r="BI297" i="1" s="1"/>
  <c r="AV297" i="1"/>
  <c r="BK297" i="1" s="1"/>
  <c r="AU297" i="1"/>
  <c r="BJ297" i="1" s="1"/>
  <c r="AS297" i="1"/>
  <c r="AW297" i="1"/>
  <c r="BL297" i="1" s="1"/>
  <c r="O298" i="1"/>
  <c r="P299" i="1"/>
  <c r="BH53" i="5" l="1"/>
  <c r="AT302" i="5"/>
  <c r="AS302" i="5"/>
  <c r="AW302" i="5"/>
  <c r="AV302" i="5"/>
  <c r="AU302" i="5"/>
  <c r="AT53" i="5"/>
  <c r="BI53" i="5" s="1"/>
  <c r="X301" i="5"/>
  <c r="Y302" i="5"/>
  <c r="AX300" i="5"/>
  <c r="BH300" i="5"/>
  <c r="O303" i="5"/>
  <c r="P304" i="5"/>
  <c r="BB300" i="5"/>
  <c r="BP300" i="5" s="1"/>
  <c r="BD300" i="5"/>
  <c r="BR300" i="5" s="1"/>
  <c r="BC300" i="5"/>
  <c r="BQ300" i="5" s="1"/>
  <c r="AZ300" i="5"/>
  <c r="BA300" i="5"/>
  <c r="BO300" i="5" s="1"/>
  <c r="BI301" i="5"/>
  <c r="BL301" i="5"/>
  <c r="BK301" i="5"/>
  <c r="BJ301" i="5"/>
  <c r="BN299" i="5"/>
  <c r="BE299" i="5"/>
  <c r="BF299" i="5" s="1"/>
  <c r="AY57" i="1"/>
  <c r="BB296" i="1"/>
  <c r="BP296" i="1" s="1"/>
  <c r="BA296" i="1"/>
  <c r="BO296" i="1" s="1"/>
  <c r="BC296" i="1"/>
  <c r="BQ296" i="1" s="1"/>
  <c r="BD296" i="1"/>
  <c r="BR296" i="1" s="1"/>
  <c r="AZ296" i="1"/>
  <c r="BN295" i="1"/>
  <c r="BE295" i="1"/>
  <c r="X297" i="1"/>
  <c r="Y298" i="1"/>
  <c r="P300" i="1"/>
  <c r="O299" i="1"/>
  <c r="BH297" i="1"/>
  <c r="AX297" i="1"/>
  <c r="AU298" i="1"/>
  <c r="BJ298" i="1" s="1"/>
  <c r="AS298" i="1"/>
  <c r="AV298" i="1"/>
  <c r="BK298" i="1" s="1"/>
  <c r="AT298" i="1"/>
  <c r="BI298" i="1" s="1"/>
  <c r="AW298" i="1"/>
  <c r="BL298" i="1" s="1"/>
  <c r="AU53" i="5" l="1"/>
  <c r="BJ53" i="5" s="1"/>
  <c r="AT303" i="5"/>
  <c r="AS303" i="5"/>
  <c r="AW303" i="5"/>
  <c r="AV303" i="5"/>
  <c r="AU303" i="5"/>
  <c r="AV53" i="5"/>
  <c r="BK53" i="5" s="1"/>
  <c r="AX301" i="5"/>
  <c r="BH301" i="5"/>
  <c r="BN300" i="5"/>
  <c r="BE300" i="5"/>
  <c r="BF300" i="5" s="1"/>
  <c r="BL302" i="5"/>
  <c r="BK302" i="5"/>
  <c r="BJ302" i="5"/>
  <c r="BI302" i="5"/>
  <c r="Y303" i="5"/>
  <c r="X302" i="5"/>
  <c r="P305" i="5"/>
  <c r="O304" i="5"/>
  <c r="BC301" i="5"/>
  <c r="BQ301" i="5" s="1"/>
  <c r="BB301" i="5"/>
  <c r="BP301" i="5" s="1"/>
  <c r="AZ301" i="5"/>
  <c r="BD301" i="5"/>
  <c r="BR301" i="5" s="1"/>
  <c r="BA301" i="5"/>
  <c r="BO301" i="5" s="1"/>
  <c r="AS58" i="1"/>
  <c r="AZ297" i="1"/>
  <c r="BD297" i="1"/>
  <c r="BR297" i="1" s="1"/>
  <c r="BC297" i="1"/>
  <c r="BQ297" i="1" s="1"/>
  <c r="BA297" i="1"/>
  <c r="BO297" i="1" s="1"/>
  <c r="BB297" i="1"/>
  <c r="BP297" i="1" s="1"/>
  <c r="Y299" i="1"/>
  <c r="X298" i="1"/>
  <c r="BE296" i="1"/>
  <c r="BN296" i="1"/>
  <c r="AU299" i="1"/>
  <c r="BJ299" i="1" s="1"/>
  <c r="AT299" i="1"/>
  <c r="BI299" i="1" s="1"/>
  <c r="AV299" i="1"/>
  <c r="BK299" i="1" s="1"/>
  <c r="AS299" i="1"/>
  <c r="AW299" i="1"/>
  <c r="BL299" i="1" s="1"/>
  <c r="P301" i="1"/>
  <c r="O300" i="1"/>
  <c r="AX298" i="1"/>
  <c r="BH298" i="1"/>
  <c r="AT304" i="5" l="1"/>
  <c r="AS304" i="5"/>
  <c r="AW304" i="5"/>
  <c r="AV304" i="5"/>
  <c r="AU304" i="5"/>
  <c r="AW53" i="5"/>
  <c r="BL53" i="5" s="1"/>
  <c r="BJ303" i="5"/>
  <c r="BL303" i="5"/>
  <c r="BK303" i="5"/>
  <c r="BI303" i="5"/>
  <c r="P306" i="5"/>
  <c r="O305" i="5"/>
  <c r="Y304" i="5"/>
  <c r="X303" i="5"/>
  <c r="BN301" i="5"/>
  <c r="BE301" i="5"/>
  <c r="BF301" i="5" s="1"/>
  <c r="BD302" i="5"/>
  <c r="BR302" i="5" s="1"/>
  <c r="BC302" i="5"/>
  <c r="BQ302" i="5" s="1"/>
  <c r="BB302" i="5"/>
  <c r="BP302" i="5" s="1"/>
  <c r="BA302" i="5"/>
  <c r="BO302" i="5" s="1"/>
  <c r="AZ302" i="5"/>
  <c r="BH302" i="5"/>
  <c r="AX302" i="5"/>
  <c r="AT58" i="1"/>
  <c r="BI58" i="1" s="1"/>
  <c r="BH58" i="1"/>
  <c r="BA298" i="1"/>
  <c r="BO298" i="1" s="1"/>
  <c r="BD298" i="1"/>
  <c r="BR298" i="1" s="1"/>
  <c r="BC298" i="1"/>
  <c r="BQ298" i="1" s="1"/>
  <c r="BB298" i="1"/>
  <c r="BP298" i="1" s="1"/>
  <c r="AZ298" i="1"/>
  <c r="X299" i="1"/>
  <c r="Y300" i="1"/>
  <c r="BE297" i="1"/>
  <c r="BN297" i="1"/>
  <c r="AV300" i="1"/>
  <c r="BK300" i="1" s="1"/>
  <c r="AS300" i="1"/>
  <c r="AT300" i="1"/>
  <c r="BI300" i="1" s="1"/>
  <c r="AW300" i="1"/>
  <c r="BL300" i="1" s="1"/>
  <c r="AU300" i="1"/>
  <c r="BJ300" i="1" s="1"/>
  <c r="O301" i="1"/>
  <c r="P302" i="1"/>
  <c r="AX299" i="1"/>
  <c r="BH299" i="1"/>
  <c r="AU305" i="5" l="1"/>
  <c r="AT305" i="5"/>
  <c r="AS305" i="5"/>
  <c r="AW305" i="5"/>
  <c r="AV305" i="5"/>
  <c r="AX53" i="5"/>
  <c r="P307" i="5"/>
  <c r="O306" i="5"/>
  <c r="BH303" i="5"/>
  <c r="AX303" i="5"/>
  <c r="BD303" i="5"/>
  <c r="BR303" i="5" s="1"/>
  <c r="BC303" i="5"/>
  <c r="BQ303" i="5" s="1"/>
  <c r="BB303" i="5"/>
  <c r="BP303" i="5" s="1"/>
  <c r="BA303" i="5"/>
  <c r="BO303" i="5" s="1"/>
  <c r="AZ303" i="5"/>
  <c r="BL304" i="5"/>
  <c r="BK304" i="5"/>
  <c r="BJ304" i="5"/>
  <c r="BI304" i="5"/>
  <c r="BN302" i="5"/>
  <c r="BE302" i="5"/>
  <c r="BF302" i="5" s="1"/>
  <c r="Y305" i="5"/>
  <c r="X304" i="5"/>
  <c r="AU58" i="1"/>
  <c r="Y301" i="1"/>
  <c r="X300" i="1"/>
  <c r="BB299" i="1"/>
  <c r="BP299" i="1" s="1"/>
  <c r="AZ299" i="1"/>
  <c r="BC299" i="1"/>
  <c r="BQ299" i="1" s="1"/>
  <c r="BA299" i="1"/>
  <c r="BO299" i="1" s="1"/>
  <c r="BD299" i="1"/>
  <c r="BR299" i="1" s="1"/>
  <c r="BN298" i="1"/>
  <c r="BE298" i="1"/>
  <c r="O302" i="1"/>
  <c r="P303" i="1"/>
  <c r="AW301" i="1"/>
  <c r="BL301" i="1" s="1"/>
  <c r="AV301" i="1"/>
  <c r="BK301" i="1" s="1"/>
  <c r="AU301" i="1"/>
  <c r="BJ301" i="1" s="1"/>
  <c r="AS301" i="1"/>
  <c r="AT301" i="1"/>
  <c r="BI301" i="1" s="1"/>
  <c r="BH300" i="1"/>
  <c r="AX300" i="1"/>
  <c r="AU306" i="5" l="1"/>
  <c r="AT306" i="5"/>
  <c r="AS306" i="5"/>
  <c r="AW306" i="5"/>
  <c r="AV306" i="5"/>
  <c r="AY53" i="5"/>
  <c r="BC304" i="5"/>
  <c r="BQ304" i="5" s="1"/>
  <c r="BB304" i="5"/>
  <c r="BP304" i="5" s="1"/>
  <c r="BA304" i="5"/>
  <c r="BO304" i="5" s="1"/>
  <c r="AZ304" i="5"/>
  <c r="BD304" i="5"/>
  <c r="BR304" i="5" s="1"/>
  <c r="BE303" i="5"/>
  <c r="BF303" i="5" s="1"/>
  <c r="BN303" i="5"/>
  <c r="BL305" i="5"/>
  <c r="BK305" i="5"/>
  <c r="BJ305" i="5"/>
  <c r="BI305" i="5"/>
  <c r="Y306" i="5"/>
  <c r="X305" i="5"/>
  <c r="AX304" i="5"/>
  <c r="BH304" i="5"/>
  <c r="O307" i="5"/>
  <c r="P308" i="5"/>
  <c r="BJ58" i="1"/>
  <c r="AV58" i="1"/>
  <c r="BN299" i="1"/>
  <c r="BE299" i="1"/>
  <c r="AZ300" i="1"/>
  <c r="BC300" i="1"/>
  <c r="BQ300" i="1" s="1"/>
  <c r="BB300" i="1"/>
  <c r="BP300" i="1" s="1"/>
  <c r="BA300" i="1"/>
  <c r="BO300" i="1" s="1"/>
  <c r="BD300" i="1"/>
  <c r="BR300" i="1" s="1"/>
  <c r="Y302" i="1"/>
  <c r="X301" i="1"/>
  <c r="AX301" i="1"/>
  <c r="BH301" i="1"/>
  <c r="P304" i="1"/>
  <c r="O303" i="1"/>
  <c r="AT302" i="1"/>
  <c r="BI302" i="1" s="1"/>
  <c r="AU302" i="1"/>
  <c r="BJ302" i="1" s="1"/>
  <c r="AS302" i="1"/>
  <c r="AW302" i="1"/>
  <c r="BL302" i="1" s="1"/>
  <c r="AV302" i="1"/>
  <c r="BK302" i="1" s="1"/>
  <c r="AU307" i="5" l="1"/>
  <c r="AT307" i="5"/>
  <c r="AS307" i="5"/>
  <c r="AW307" i="5"/>
  <c r="AV307" i="5"/>
  <c r="AS54" i="5"/>
  <c r="BD305" i="5"/>
  <c r="BR305" i="5" s="1"/>
  <c r="BC305" i="5"/>
  <c r="BQ305" i="5" s="1"/>
  <c r="BB305" i="5"/>
  <c r="BP305" i="5" s="1"/>
  <c r="BA305" i="5"/>
  <c r="BO305" i="5" s="1"/>
  <c r="AZ305" i="5"/>
  <c r="O308" i="5"/>
  <c r="P309" i="5"/>
  <c r="X306" i="5"/>
  <c r="Y307" i="5"/>
  <c r="BN304" i="5"/>
  <c r="BE304" i="5"/>
  <c r="BF304" i="5" s="1"/>
  <c r="AX305" i="5"/>
  <c r="BH305" i="5"/>
  <c r="BJ306" i="5"/>
  <c r="BI306" i="5"/>
  <c r="BK306" i="5"/>
  <c r="BL306" i="5"/>
  <c r="BK58" i="1"/>
  <c r="AW58" i="1"/>
  <c r="X302" i="1"/>
  <c r="Y303" i="1"/>
  <c r="BN300" i="1"/>
  <c r="BE300" i="1"/>
  <c r="BD301" i="1"/>
  <c r="BR301" i="1" s="1"/>
  <c r="BB301" i="1"/>
  <c r="BP301" i="1" s="1"/>
  <c r="BA301" i="1"/>
  <c r="BO301" i="1" s="1"/>
  <c r="AZ301" i="1"/>
  <c r="BC301" i="1"/>
  <c r="BQ301" i="1" s="1"/>
  <c r="P305" i="1"/>
  <c r="O304" i="1"/>
  <c r="AX302" i="1"/>
  <c r="BH302" i="1"/>
  <c r="AV303" i="1"/>
  <c r="BK303" i="1" s="1"/>
  <c r="AS303" i="1"/>
  <c r="AT303" i="1"/>
  <c r="BI303" i="1" s="1"/>
  <c r="AW303" i="1"/>
  <c r="BL303" i="1" s="1"/>
  <c r="AU303" i="1"/>
  <c r="BJ303" i="1" s="1"/>
  <c r="AV308" i="5" l="1"/>
  <c r="AU308" i="5"/>
  <c r="AT308" i="5"/>
  <c r="AS308" i="5"/>
  <c r="AW308" i="5"/>
  <c r="AT54" i="5"/>
  <c r="BH54" i="5"/>
  <c r="P310" i="5"/>
  <c r="O309" i="5"/>
  <c r="BJ307" i="5"/>
  <c r="BI307" i="5"/>
  <c r="BL307" i="5"/>
  <c r="BK307" i="5"/>
  <c r="BN305" i="5"/>
  <c r="BE305" i="5"/>
  <c r="BF305" i="5" s="1"/>
  <c r="BH306" i="5"/>
  <c r="AX306" i="5"/>
  <c r="BB306" i="5"/>
  <c r="BP306" i="5" s="1"/>
  <c r="BD306" i="5"/>
  <c r="BR306" i="5" s="1"/>
  <c r="BC306" i="5"/>
  <c r="BQ306" i="5" s="1"/>
  <c r="BA306" i="5"/>
  <c r="BO306" i="5" s="1"/>
  <c r="AZ306" i="5"/>
  <c r="X307" i="5"/>
  <c r="Y308" i="5"/>
  <c r="BL58" i="1"/>
  <c r="AX58" i="1"/>
  <c r="AY58" i="1" s="1"/>
  <c r="AS59" i="1"/>
  <c r="AT59" i="1" s="1"/>
  <c r="BI59" i="1" s="1"/>
  <c r="BN301" i="1"/>
  <c r="BE301" i="1"/>
  <c r="X303" i="1"/>
  <c r="Y304" i="1"/>
  <c r="BD302" i="1"/>
  <c r="BR302" i="1" s="1"/>
  <c r="BC302" i="1"/>
  <c r="BQ302" i="1" s="1"/>
  <c r="AZ302" i="1"/>
  <c r="BA302" i="1"/>
  <c r="BO302" i="1" s="1"/>
  <c r="BB302" i="1"/>
  <c r="BP302" i="1" s="1"/>
  <c r="AX303" i="1"/>
  <c r="BH303" i="1"/>
  <c r="AU304" i="1"/>
  <c r="BJ304" i="1" s="1"/>
  <c r="AV304" i="1"/>
  <c r="BK304" i="1" s="1"/>
  <c r="AS304" i="1"/>
  <c r="AW304" i="1"/>
  <c r="BL304" i="1" s="1"/>
  <c r="AT304" i="1"/>
  <c r="BI304" i="1" s="1"/>
  <c r="P306" i="1"/>
  <c r="O305" i="1"/>
  <c r="AV309" i="5" l="1"/>
  <c r="AU309" i="5"/>
  <c r="AT309" i="5"/>
  <c r="AS309" i="5"/>
  <c r="AW309" i="5"/>
  <c r="BI54" i="5"/>
  <c r="AU54" i="5"/>
  <c r="BJ54" i="5" s="1"/>
  <c r="X308" i="5"/>
  <c r="Y309" i="5"/>
  <c r="BD307" i="5"/>
  <c r="BR307" i="5" s="1"/>
  <c r="BC307" i="5"/>
  <c r="BQ307" i="5" s="1"/>
  <c r="BB307" i="5"/>
  <c r="BP307" i="5" s="1"/>
  <c r="BA307" i="5"/>
  <c r="BO307" i="5" s="1"/>
  <c r="AZ307" i="5"/>
  <c r="BH307" i="5"/>
  <c r="AX307" i="5"/>
  <c r="BN306" i="5"/>
  <c r="BE306" i="5"/>
  <c r="BF306" i="5" s="1"/>
  <c r="BL308" i="5"/>
  <c r="BK308" i="5"/>
  <c r="BJ308" i="5"/>
  <c r="BI308" i="5"/>
  <c r="P311" i="5"/>
  <c r="O310" i="5"/>
  <c r="BH59" i="1"/>
  <c r="AU59" i="1"/>
  <c r="BJ59" i="1" s="1"/>
  <c r="Y305" i="1"/>
  <c r="X304" i="1"/>
  <c r="BN302" i="1"/>
  <c r="BE302" i="1"/>
  <c r="BB303" i="1"/>
  <c r="BP303" i="1" s="1"/>
  <c r="AZ303" i="1"/>
  <c r="BC303" i="1"/>
  <c r="BQ303" i="1" s="1"/>
  <c r="BA303" i="1"/>
  <c r="BO303" i="1" s="1"/>
  <c r="BD303" i="1"/>
  <c r="BR303" i="1" s="1"/>
  <c r="P307" i="1"/>
  <c r="O306" i="1"/>
  <c r="AS305" i="1"/>
  <c r="AW305" i="1"/>
  <c r="BL305" i="1" s="1"/>
  <c r="AT305" i="1"/>
  <c r="BI305" i="1" s="1"/>
  <c r="AV305" i="1"/>
  <c r="BK305" i="1" s="1"/>
  <c r="AU305" i="1"/>
  <c r="BJ305" i="1" s="1"/>
  <c r="BH304" i="1"/>
  <c r="AX304" i="1"/>
  <c r="AV310" i="5" l="1"/>
  <c r="AU310" i="5"/>
  <c r="AT310" i="5"/>
  <c r="AS310" i="5"/>
  <c r="AW310" i="5"/>
  <c r="AV54" i="5"/>
  <c r="BK54" i="5" s="1"/>
  <c r="BH308" i="5"/>
  <c r="AX308" i="5"/>
  <c r="BN307" i="5"/>
  <c r="BE307" i="5"/>
  <c r="BF307" i="5" s="1"/>
  <c r="Y310" i="5"/>
  <c r="X309" i="5"/>
  <c r="BL309" i="5"/>
  <c r="BK309" i="5"/>
  <c r="BJ309" i="5"/>
  <c r="BI309" i="5"/>
  <c r="P312" i="5"/>
  <c r="O311" i="5"/>
  <c r="BD308" i="5"/>
  <c r="BR308" i="5" s="1"/>
  <c r="BC308" i="5"/>
  <c r="BQ308" i="5" s="1"/>
  <c r="BB308" i="5"/>
  <c r="BP308" i="5" s="1"/>
  <c r="BA308" i="5"/>
  <c r="BO308" i="5" s="1"/>
  <c r="AZ308" i="5"/>
  <c r="AV59" i="1"/>
  <c r="BE303" i="1"/>
  <c r="BN303" i="1"/>
  <c r="AZ304" i="1"/>
  <c r="BD304" i="1"/>
  <c r="BR304" i="1" s="1"/>
  <c r="BA304" i="1"/>
  <c r="BO304" i="1" s="1"/>
  <c r="BC304" i="1"/>
  <c r="BQ304" i="1" s="1"/>
  <c r="BB304" i="1"/>
  <c r="BP304" i="1" s="1"/>
  <c r="X305" i="1"/>
  <c r="Y306" i="1"/>
  <c r="AT306" i="1"/>
  <c r="BI306" i="1" s="1"/>
  <c r="AU306" i="1"/>
  <c r="BJ306" i="1" s="1"/>
  <c r="AS306" i="1"/>
  <c r="AV306" i="1"/>
  <c r="BK306" i="1" s="1"/>
  <c r="AW306" i="1"/>
  <c r="BL306" i="1" s="1"/>
  <c r="O307" i="1"/>
  <c r="P308" i="1"/>
  <c r="AX305" i="1"/>
  <c r="BH305" i="1"/>
  <c r="AW54" i="5" l="1"/>
  <c r="BL54" i="5" s="1"/>
  <c r="AW311" i="5"/>
  <c r="AV311" i="5"/>
  <c r="AU311" i="5"/>
  <c r="AT311" i="5"/>
  <c r="AS311" i="5"/>
  <c r="BE308" i="5"/>
  <c r="BF308" i="5" s="1"/>
  <c r="BN308" i="5"/>
  <c r="BL310" i="5"/>
  <c r="BK310" i="5"/>
  <c r="BJ310" i="5"/>
  <c r="BI310" i="5"/>
  <c r="O312" i="5"/>
  <c r="P313" i="5"/>
  <c r="AX309" i="5"/>
  <c r="BH309" i="5"/>
  <c r="Y311" i="5"/>
  <c r="X310" i="5"/>
  <c r="BB309" i="5"/>
  <c r="BP309" i="5" s="1"/>
  <c r="BA309" i="5"/>
  <c r="BO309" i="5" s="1"/>
  <c r="AZ309" i="5"/>
  <c r="BD309" i="5"/>
  <c r="BR309" i="5" s="1"/>
  <c r="BC309" i="5"/>
  <c r="BQ309" i="5" s="1"/>
  <c r="BK59" i="1"/>
  <c r="AW59" i="1"/>
  <c r="BL59" i="1" s="1"/>
  <c r="X306" i="1"/>
  <c r="Y307" i="1"/>
  <c r="AZ305" i="1"/>
  <c r="BA305" i="1"/>
  <c r="BO305" i="1" s="1"/>
  <c r="BC305" i="1"/>
  <c r="BQ305" i="1" s="1"/>
  <c r="BB305" i="1"/>
  <c r="BP305" i="1" s="1"/>
  <c r="BD305" i="1"/>
  <c r="BR305" i="1" s="1"/>
  <c r="BN304" i="1"/>
  <c r="BE304" i="1"/>
  <c r="AS307" i="1"/>
  <c r="AU307" i="1"/>
  <c r="BJ307" i="1" s="1"/>
  <c r="AT307" i="1"/>
  <c r="BI307" i="1" s="1"/>
  <c r="AW307" i="1"/>
  <c r="BL307" i="1" s="1"/>
  <c r="AV307" i="1"/>
  <c r="BK307" i="1" s="1"/>
  <c r="O308" i="1"/>
  <c r="P309" i="1"/>
  <c r="BH306" i="1"/>
  <c r="AX306" i="1"/>
  <c r="AW312" i="5" l="1"/>
  <c r="AV312" i="5"/>
  <c r="AU312" i="5"/>
  <c r="AT312" i="5"/>
  <c r="AS312" i="5"/>
  <c r="AX54" i="5"/>
  <c r="BL311" i="5"/>
  <c r="BK311" i="5"/>
  <c r="BJ311" i="5"/>
  <c r="BI311" i="5"/>
  <c r="AX310" i="5"/>
  <c r="BH310" i="5"/>
  <c r="BN309" i="5"/>
  <c r="BE309" i="5"/>
  <c r="BF309" i="5" s="1"/>
  <c r="X311" i="5"/>
  <c r="Y312" i="5"/>
  <c r="BD310" i="5"/>
  <c r="BR310" i="5" s="1"/>
  <c r="BC310" i="5"/>
  <c r="BQ310" i="5" s="1"/>
  <c r="BB310" i="5"/>
  <c r="BP310" i="5" s="1"/>
  <c r="AZ310" i="5"/>
  <c r="BA310" i="5"/>
  <c r="BO310" i="5" s="1"/>
  <c r="P314" i="5"/>
  <c r="O313" i="5"/>
  <c r="AX59" i="1"/>
  <c r="BN305" i="1"/>
  <c r="BE305" i="1"/>
  <c r="Y308" i="1"/>
  <c r="X307" i="1"/>
  <c r="BA306" i="1"/>
  <c r="BO306" i="1" s="1"/>
  <c r="BB306" i="1"/>
  <c r="BP306" i="1" s="1"/>
  <c r="BC306" i="1"/>
  <c r="BQ306" i="1" s="1"/>
  <c r="BD306" i="1"/>
  <c r="BR306" i="1" s="1"/>
  <c r="AZ306" i="1"/>
  <c r="P310" i="1"/>
  <c r="O309" i="1"/>
  <c r="AU308" i="1"/>
  <c r="BJ308" i="1" s="1"/>
  <c r="AT308" i="1"/>
  <c r="BI308" i="1" s="1"/>
  <c r="AV308" i="1"/>
  <c r="BK308" i="1" s="1"/>
  <c r="AS308" i="1"/>
  <c r="AW308" i="1"/>
  <c r="BL308" i="1" s="1"/>
  <c r="AX307" i="1"/>
  <c r="BH307" i="1"/>
  <c r="AY307" i="1" l="1"/>
  <c r="AW313" i="5"/>
  <c r="AV313" i="5"/>
  <c r="AU313" i="5"/>
  <c r="AT313" i="5"/>
  <c r="AS313" i="5"/>
  <c r="AY54" i="5"/>
  <c r="BN310" i="5"/>
  <c r="BE310" i="5"/>
  <c r="BF310" i="5" s="1"/>
  <c r="Y313" i="5"/>
  <c r="X312" i="5"/>
  <c r="BH311" i="5"/>
  <c r="AX311" i="5"/>
  <c r="BI312" i="5"/>
  <c r="BL312" i="5"/>
  <c r="BK312" i="5"/>
  <c r="BJ312" i="5"/>
  <c r="O314" i="5"/>
  <c r="P315" i="5"/>
  <c r="BC311" i="5"/>
  <c r="BQ311" i="5" s="1"/>
  <c r="BB311" i="5"/>
  <c r="BP311" i="5" s="1"/>
  <c r="BA311" i="5"/>
  <c r="BO311" i="5" s="1"/>
  <c r="AZ311" i="5"/>
  <c r="BD311" i="5"/>
  <c r="BR311" i="5" s="1"/>
  <c r="AY95" i="1"/>
  <c r="AY91" i="1"/>
  <c r="AY94" i="1"/>
  <c r="AY90" i="1"/>
  <c r="AY93" i="1"/>
  <c r="AY92" i="1"/>
  <c r="AY83" i="1"/>
  <c r="AY99" i="1"/>
  <c r="AY69" i="1"/>
  <c r="AY77" i="1"/>
  <c r="AY64" i="1"/>
  <c r="AY80" i="1"/>
  <c r="AY61" i="1"/>
  <c r="AY89" i="1"/>
  <c r="AY60" i="1"/>
  <c r="AY59" i="1"/>
  <c r="AY79" i="1"/>
  <c r="AY100" i="1"/>
  <c r="AY73" i="1"/>
  <c r="AY75" i="1"/>
  <c r="AY85" i="1"/>
  <c r="AY78" i="1"/>
  <c r="AY86" i="1"/>
  <c r="AY97" i="1"/>
  <c r="AY81" i="1"/>
  <c r="AY71" i="1"/>
  <c r="AY63" i="1"/>
  <c r="AY66" i="1"/>
  <c r="AY74" i="1"/>
  <c r="AY68" i="1"/>
  <c r="AY82" i="1"/>
  <c r="AY76" i="1"/>
  <c r="AY65" i="1"/>
  <c r="AY62" i="1"/>
  <c r="AY84" i="1"/>
  <c r="AY98" i="1"/>
  <c r="AY70" i="1"/>
  <c r="AY67" i="1"/>
  <c r="AY72" i="1"/>
  <c r="AY87" i="1"/>
  <c r="AY96" i="1"/>
  <c r="AY101" i="1"/>
  <c r="AY88" i="1"/>
  <c r="AY105" i="1"/>
  <c r="AY103" i="1"/>
  <c r="AY102" i="1"/>
  <c r="AY104" i="1"/>
  <c r="AY106" i="1"/>
  <c r="AY112" i="1"/>
  <c r="AY111" i="1"/>
  <c r="AY108" i="1"/>
  <c r="AY109" i="1"/>
  <c r="AY113" i="1"/>
  <c r="AY110" i="1"/>
  <c r="AY107" i="1"/>
  <c r="AY117" i="1"/>
  <c r="AY114" i="1"/>
  <c r="AY119" i="1"/>
  <c r="AY116" i="1"/>
  <c r="AY120" i="1"/>
  <c r="AY118" i="1"/>
  <c r="AY115" i="1"/>
  <c r="AY121" i="1"/>
  <c r="AY122" i="1"/>
  <c r="AY123" i="1"/>
  <c r="AY126" i="1"/>
  <c r="AY124" i="1"/>
  <c r="AY125" i="1"/>
  <c r="AY127" i="1"/>
  <c r="AY131" i="1"/>
  <c r="AY130" i="1"/>
  <c r="AY132" i="1"/>
  <c r="AY133" i="1"/>
  <c r="AY128" i="1"/>
  <c r="AY129" i="1"/>
  <c r="AY134" i="1"/>
  <c r="AY137" i="1"/>
  <c r="AY138" i="1"/>
  <c r="AY136" i="1"/>
  <c r="AY135" i="1"/>
  <c r="AY139" i="1"/>
  <c r="AY140" i="1"/>
  <c r="AY142" i="1"/>
  <c r="AY144" i="1"/>
  <c r="AY146" i="1"/>
  <c r="AY141" i="1"/>
  <c r="AY143" i="1"/>
  <c r="AY145" i="1"/>
  <c r="AY150" i="1"/>
  <c r="AY149" i="1"/>
  <c r="AY147" i="1"/>
  <c r="AY151" i="1"/>
  <c r="AY148" i="1"/>
  <c r="AY156" i="1"/>
  <c r="AY154" i="1"/>
  <c r="AY155" i="1"/>
  <c r="AY152" i="1"/>
  <c r="AY153" i="1"/>
  <c r="AY160" i="1"/>
  <c r="AY157" i="1"/>
  <c r="AY162" i="1"/>
  <c r="AY159" i="1"/>
  <c r="AY161" i="1"/>
  <c r="AY158" i="1"/>
  <c r="AY168" i="1"/>
  <c r="AY163" i="1"/>
  <c r="AY167" i="1"/>
  <c r="AY165" i="1"/>
  <c r="AY166" i="1"/>
  <c r="AY164" i="1"/>
  <c r="AY173" i="1"/>
  <c r="AY170" i="1"/>
  <c r="AY171" i="1"/>
  <c r="AY172" i="1"/>
  <c r="AY169" i="1"/>
  <c r="AY179" i="1"/>
  <c r="AY174" i="1"/>
  <c r="AY177" i="1"/>
  <c r="AY178" i="1"/>
  <c r="AY175" i="1"/>
  <c r="AY176" i="1"/>
  <c r="AY184" i="1"/>
  <c r="AY183" i="1"/>
  <c r="AY186" i="1"/>
  <c r="AY182" i="1"/>
  <c r="AY181" i="1"/>
  <c r="AY185" i="1"/>
  <c r="AY180" i="1"/>
  <c r="AY190" i="1"/>
  <c r="AY187" i="1"/>
  <c r="AY189" i="1"/>
  <c r="AY191" i="1"/>
  <c r="AY188" i="1"/>
  <c r="AY192" i="1"/>
  <c r="AY194" i="1"/>
  <c r="AY195" i="1"/>
  <c r="AY196" i="1"/>
  <c r="AY193" i="1"/>
  <c r="AY197" i="1"/>
  <c r="AY202" i="1"/>
  <c r="AY203" i="1"/>
  <c r="AY200" i="1"/>
  <c r="AY198" i="1"/>
  <c r="AY201" i="1"/>
  <c r="AY199" i="1"/>
  <c r="AY204" i="1"/>
  <c r="AY207" i="1"/>
  <c r="AY209" i="1"/>
  <c r="AY208" i="1"/>
  <c r="AY206" i="1"/>
  <c r="AY210" i="1"/>
  <c r="AY205" i="1"/>
  <c r="AY216" i="1"/>
  <c r="AY217" i="1"/>
  <c r="AY214" i="1"/>
  <c r="AY213" i="1"/>
  <c r="AY211" i="1"/>
  <c r="AY212" i="1"/>
  <c r="AY215" i="1"/>
  <c r="AY218" i="1"/>
  <c r="AY220" i="1"/>
  <c r="AY222" i="1"/>
  <c r="AY219" i="1"/>
  <c r="AY221" i="1"/>
  <c r="AY223" i="1"/>
  <c r="AY227" i="1"/>
  <c r="AY224" i="1"/>
  <c r="AY225" i="1"/>
  <c r="AY226" i="1"/>
  <c r="AY228" i="1"/>
  <c r="AY230" i="1"/>
  <c r="AY234" i="1"/>
  <c r="AY231" i="1"/>
  <c r="AY233" i="1"/>
  <c r="AY232" i="1"/>
  <c r="AY229" i="1"/>
  <c r="AY238" i="1"/>
  <c r="AY235" i="1"/>
  <c r="AY236" i="1"/>
  <c r="AY237" i="1"/>
  <c r="AY242" i="1"/>
  <c r="AY240" i="1"/>
  <c r="AY241" i="1"/>
  <c r="AY243" i="1"/>
  <c r="AY239" i="1"/>
  <c r="AY247" i="1"/>
  <c r="AY248" i="1"/>
  <c r="AY249" i="1"/>
  <c r="AY244" i="1"/>
  <c r="AY245" i="1"/>
  <c r="AY246" i="1"/>
  <c r="AY251" i="1"/>
  <c r="AY252" i="1"/>
  <c r="AY250" i="1"/>
  <c r="AY253" i="1"/>
  <c r="AY256" i="1"/>
  <c r="AY259" i="1"/>
  <c r="AY254" i="1"/>
  <c r="AY258" i="1"/>
  <c r="AY257" i="1"/>
  <c r="AY255" i="1"/>
  <c r="AY264" i="1"/>
  <c r="AY263" i="1"/>
  <c r="AY260" i="1"/>
  <c r="AY261" i="1"/>
  <c r="AY262" i="1"/>
  <c r="AY265" i="1"/>
  <c r="AY266" i="1"/>
  <c r="AY268" i="1"/>
  <c r="AY269" i="1"/>
  <c r="AY267" i="1"/>
  <c r="AY270" i="1"/>
  <c r="AY272" i="1"/>
  <c r="AY275" i="1"/>
  <c r="AY274" i="1"/>
  <c r="AY271" i="1"/>
  <c r="AY273" i="1"/>
  <c r="AY300" i="1"/>
  <c r="AY301" i="1"/>
  <c r="AY287" i="1"/>
  <c r="AY292" i="1"/>
  <c r="AY295" i="1"/>
  <c r="AY277" i="1"/>
  <c r="AY289" i="1"/>
  <c r="AY298" i="1"/>
  <c r="AY283" i="1"/>
  <c r="AY278" i="1"/>
  <c r="AY288" i="1"/>
  <c r="AY282" i="1"/>
  <c r="AY290" i="1"/>
  <c r="AY299" i="1"/>
  <c r="AY296" i="1"/>
  <c r="AY285" i="1"/>
  <c r="AY276" i="1"/>
  <c r="AY293" i="1"/>
  <c r="AY294" i="1"/>
  <c r="AY284" i="1"/>
  <c r="AY280" i="1"/>
  <c r="AY279" i="1"/>
  <c r="AY286" i="1"/>
  <c r="AY281" i="1"/>
  <c r="AY291" i="1"/>
  <c r="AY297" i="1"/>
  <c r="AY302" i="1"/>
  <c r="AY303" i="1"/>
  <c r="AY304" i="1"/>
  <c r="AY305" i="1"/>
  <c r="AY306" i="1"/>
  <c r="BD307" i="1"/>
  <c r="BR307" i="1" s="1"/>
  <c r="AZ307" i="1"/>
  <c r="BA307" i="1"/>
  <c r="BO307" i="1" s="1"/>
  <c r="BB307" i="1"/>
  <c r="BP307" i="1" s="1"/>
  <c r="BC307" i="1"/>
  <c r="BQ307" i="1" s="1"/>
  <c r="Y309" i="1"/>
  <c r="X308" i="1"/>
  <c r="BE306" i="1"/>
  <c r="BN306" i="1"/>
  <c r="AX308" i="1"/>
  <c r="AY308" i="1" s="1"/>
  <c r="BH308" i="1"/>
  <c r="AT309" i="1"/>
  <c r="BI309" i="1" s="1"/>
  <c r="AS309" i="1"/>
  <c r="AW309" i="1"/>
  <c r="BL309" i="1" s="1"/>
  <c r="AV309" i="1"/>
  <c r="BK309" i="1" s="1"/>
  <c r="AU309" i="1"/>
  <c r="BJ309" i="1" s="1"/>
  <c r="P311" i="1"/>
  <c r="O310" i="1"/>
  <c r="AS55" i="5" l="1"/>
  <c r="AW314" i="5"/>
  <c r="AV314" i="5"/>
  <c r="AU314" i="5"/>
  <c r="AT314" i="5"/>
  <c r="AS314" i="5"/>
  <c r="BN311" i="5"/>
  <c r="BE311" i="5"/>
  <c r="BF311" i="5" s="1"/>
  <c r="P316" i="5"/>
  <c r="O315" i="5"/>
  <c r="BL313" i="5"/>
  <c r="BK313" i="5"/>
  <c r="BJ313" i="5"/>
  <c r="BI313" i="5"/>
  <c r="BH312" i="5"/>
  <c r="AX312" i="5"/>
  <c r="BD312" i="5"/>
  <c r="BR312" i="5" s="1"/>
  <c r="BC312" i="5"/>
  <c r="BQ312" i="5" s="1"/>
  <c r="BB312" i="5"/>
  <c r="BP312" i="5" s="1"/>
  <c r="BA312" i="5"/>
  <c r="BO312" i="5" s="1"/>
  <c r="AZ312" i="5"/>
  <c r="Y314" i="5"/>
  <c r="X313" i="5"/>
  <c r="BB308" i="1"/>
  <c r="BP308" i="1" s="1"/>
  <c r="BD308" i="1"/>
  <c r="BR308" i="1" s="1"/>
  <c r="AZ308" i="1"/>
  <c r="BC308" i="1"/>
  <c r="BQ308" i="1" s="1"/>
  <c r="BA308" i="1"/>
  <c r="BO308" i="1" s="1"/>
  <c r="X309" i="1"/>
  <c r="Y310" i="1"/>
  <c r="BE307" i="1"/>
  <c r="BN307" i="1"/>
  <c r="AW310" i="1"/>
  <c r="BL310" i="1" s="1"/>
  <c r="AU310" i="1"/>
  <c r="BJ310" i="1" s="1"/>
  <c r="AS310" i="1"/>
  <c r="AV310" i="1"/>
  <c r="BK310" i="1" s="1"/>
  <c r="AT310" i="1"/>
  <c r="BI310" i="1" s="1"/>
  <c r="AX309" i="1"/>
  <c r="AY309" i="1" s="1"/>
  <c r="BH309" i="1"/>
  <c r="O311" i="1"/>
  <c r="P312" i="1"/>
  <c r="BH55" i="5" l="1"/>
  <c r="AW315" i="5"/>
  <c r="AV315" i="5"/>
  <c r="AU315" i="5"/>
  <c r="AT315" i="5"/>
  <c r="AS315" i="5"/>
  <c r="AT55" i="5"/>
  <c r="BI55" i="5" s="1"/>
  <c r="BD313" i="5"/>
  <c r="BR313" i="5" s="1"/>
  <c r="BC313" i="5"/>
  <c r="BQ313" i="5" s="1"/>
  <c r="BB313" i="5"/>
  <c r="BP313" i="5" s="1"/>
  <c r="BA313" i="5"/>
  <c r="BO313" i="5" s="1"/>
  <c r="AZ313" i="5"/>
  <c r="Y315" i="5"/>
  <c r="X314" i="5"/>
  <c r="AX313" i="5"/>
  <c r="BH313" i="5"/>
  <c r="BE312" i="5"/>
  <c r="BF312" i="5" s="1"/>
  <c r="BN312" i="5"/>
  <c r="BL314" i="5"/>
  <c r="BK314" i="5"/>
  <c r="BJ314" i="5"/>
  <c r="BI314" i="5"/>
  <c r="P317" i="5"/>
  <c r="O316" i="5"/>
  <c r="Y311" i="1"/>
  <c r="X310" i="1"/>
  <c r="BE308" i="1"/>
  <c r="BN308" i="1"/>
  <c r="BD309" i="1"/>
  <c r="BR309" i="1" s="1"/>
  <c r="AZ309" i="1"/>
  <c r="BB309" i="1"/>
  <c r="BP309" i="1" s="1"/>
  <c r="BC309" i="1"/>
  <c r="BQ309" i="1" s="1"/>
  <c r="BA309" i="1"/>
  <c r="BO309" i="1" s="1"/>
  <c r="O312" i="1"/>
  <c r="P313" i="1"/>
  <c r="AU311" i="1"/>
  <c r="BJ311" i="1" s="1"/>
  <c r="AS311" i="1"/>
  <c r="AT311" i="1"/>
  <c r="BI311" i="1" s="1"/>
  <c r="AV311" i="1"/>
  <c r="BK311" i="1" s="1"/>
  <c r="AW311" i="1"/>
  <c r="BL311" i="1" s="1"/>
  <c r="BH310" i="1"/>
  <c r="AX310" i="1"/>
  <c r="AY310" i="1" s="1"/>
  <c r="AW316" i="5" l="1"/>
  <c r="AV316" i="5"/>
  <c r="AU316" i="5"/>
  <c r="AT316" i="5"/>
  <c r="AS316" i="5"/>
  <c r="AU55" i="5"/>
  <c r="BJ55" i="5" s="1"/>
  <c r="BA314" i="5"/>
  <c r="BO314" i="5" s="1"/>
  <c r="AZ314" i="5"/>
  <c r="BD314" i="5"/>
  <c r="BR314" i="5" s="1"/>
  <c r="BC314" i="5"/>
  <c r="BQ314" i="5" s="1"/>
  <c r="BB314" i="5"/>
  <c r="BP314" i="5" s="1"/>
  <c r="Y316" i="5"/>
  <c r="X315" i="5"/>
  <c r="BE313" i="5"/>
  <c r="BF313" i="5" s="1"/>
  <c r="BN313" i="5"/>
  <c r="O317" i="5"/>
  <c r="P318" i="5"/>
  <c r="BK315" i="5"/>
  <c r="BJ315" i="5"/>
  <c r="BI315" i="5"/>
  <c r="BL315" i="5"/>
  <c r="AX314" i="5"/>
  <c r="BH314" i="5"/>
  <c r="BN309" i="1"/>
  <c r="BE309" i="1"/>
  <c r="BB310" i="1"/>
  <c r="BP310" i="1" s="1"/>
  <c r="BC310" i="1"/>
  <c r="BQ310" i="1" s="1"/>
  <c r="BD310" i="1"/>
  <c r="BR310" i="1" s="1"/>
  <c r="AZ310" i="1"/>
  <c r="BA310" i="1"/>
  <c r="BO310" i="1" s="1"/>
  <c r="Y312" i="1"/>
  <c r="X311" i="1"/>
  <c r="O313" i="1"/>
  <c r="P314" i="1"/>
  <c r="AV312" i="1"/>
  <c r="BK312" i="1" s="1"/>
  <c r="AS312" i="1"/>
  <c r="AW312" i="1"/>
  <c r="BL312" i="1" s="1"/>
  <c r="AT312" i="1"/>
  <c r="BI312" i="1" s="1"/>
  <c r="AU312" i="1"/>
  <c r="BJ312" i="1" s="1"/>
  <c r="AX311" i="1"/>
  <c r="AY311" i="1" s="1"/>
  <c r="BH311" i="1"/>
  <c r="AW317" i="5" l="1"/>
  <c r="AV317" i="5"/>
  <c r="AU317" i="5"/>
  <c r="AT317" i="5"/>
  <c r="AS317" i="5"/>
  <c r="AV55" i="5"/>
  <c r="BK55" i="5" s="1"/>
  <c r="BI316" i="5"/>
  <c r="BK316" i="5"/>
  <c r="BL316" i="5"/>
  <c r="BJ316" i="5"/>
  <c r="O318" i="5"/>
  <c r="P319" i="5"/>
  <c r="X316" i="5"/>
  <c r="Y317" i="5"/>
  <c r="BH315" i="5"/>
  <c r="AX315" i="5"/>
  <c r="BD315" i="5"/>
  <c r="BR315" i="5" s="1"/>
  <c r="BC315" i="5"/>
  <c r="BQ315" i="5" s="1"/>
  <c r="BA315" i="5"/>
  <c r="BO315" i="5" s="1"/>
  <c r="BB315" i="5"/>
  <c r="BP315" i="5" s="1"/>
  <c r="AZ315" i="5"/>
  <c r="BE314" i="5"/>
  <c r="BF314" i="5" s="1"/>
  <c r="BN314" i="5"/>
  <c r="X312" i="1"/>
  <c r="Y313" i="1"/>
  <c r="BE310" i="1"/>
  <c r="BN310" i="1"/>
  <c r="BB311" i="1"/>
  <c r="BP311" i="1" s="1"/>
  <c r="AZ311" i="1"/>
  <c r="BC311" i="1"/>
  <c r="BQ311" i="1" s="1"/>
  <c r="BA311" i="1"/>
  <c r="BO311" i="1" s="1"/>
  <c r="BD311" i="1"/>
  <c r="BR311" i="1" s="1"/>
  <c r="BH312" i="1"/>
  <c r="AX312" i="1"/>
  <c r="AY312" i="1" s="1"/>
  <c r="O314" i="1"/>
  <c r="P315" i="1"/>
  <c r="AU313" i="1"/>
  <c r="BJ313" i="1" s="1"/>
  <c r="AT313" i="1"/>
  <c r="BI313" i="1" s="1"/>
  <c r="AS313" i="1"/>
  <c r="AW313" i="1"/>
  <c r="BL313" i="1" s="1"/>
  <c r="AV313" i="1"/>
  <c r="BK313" i="1" s="1"/>
  <c r="AW318" i="5" l="1"/>
  <c r="AV318" i="5"/>
  <c r="AU318" i="5"/>
  <c r="AT318" i="5"/>
  <c r="AS318" i="5"/>
  <c r="AW55" i="5"/>
  <c r="BL55" i="5" s="1"/>
  <c r="Y318" i="5"/>
  <c r="X317" i="5"/>
  <c r="BN315" i="5"/>
  <c r="BE315" i="5"/>
  <c r="BF315" i="5" s="1"/>
  <c r="BC316" i="5"/>
  <c r="BQ316" i="5" s="1"/>
  <c r="AZ316" i="5"/>
  <c r="BD316" i="5"/>
  <c r="BR316" i="5" s="1"/>
  <c r="BB316" i="5"/>
  <c r="BP316" i="5" s="1"/>
  <c r="BA316" i="5"/>
  <c r="BO316" i="5" s="1"/>
  <c r="O319" i="5"/>
  <c r="P320" i="5"/>
  <c r="BH316" i="5"/>
  <c r="AX316" i="5"/>
  <c r="BL317" i="5"/>
  <c r="BK317" i="5"/>
  <c r="BJ317" i="5"/>
  <c r="BI317" i="5"/>
  <c r="BN311" i="1"/>
  <c r="BE311" i="1"/>
  <c r="Y314" i="1"/>
  <c r="X313" i="1"/>
  <c r="BD312" i="1"/>
  <c r="BR312" i="1" s="1"/>
  <c r="BA312" i="1"/>
  <c r="BO312" i="1" s="1"/>
  <c r="AZ312" i="1"/>
  <c r="BC312" i="1"/>
  <c r="BQ312" i="1" s="1"/>
  <c r="BB312" i="1"/>
  <c r="BP312" i="1" s="1"/>
  <c r="P316" i="1"/>
  <c r="O315" i="1"/>
  <c r="BH313" i="1"/>
  <c r="AX313" i="1"/>
  <c r="AY313" i="1" s="1"/>
  <c r="AT314" i="1"/>
  <c r="BI314" i="1" s="1"/>
  <c r="AU314" i="1"/>
  <c r="BJ314" i="1" s="1"/>
  <c r="AS314" i="1"/>
  <c r="AW314" i="1"/>
  <c r="BL314" i="1" s="1"/>
  <c r="AV314" i="1"/>
  <c r="BK314" i="1" s="1"/>
  <c r="AX55" i="5" l="1"/>
  <c r="AT319" i="5"/>
  <c r="AW319" i="5"/>
  <c r="AV319" i="5"/>
  <c r="AU319" i="5"/>
  <c r="AS319" i="5"/>
  <c r="BL318" i="5"/>
  <c r="BK318" i="5"/>
  <c r="BJ318" i="5"/>
  <c r="BI318" i="5"/>
  <c r="BH317" i="5"/>
  <c r="AX317" i="5"/>
  <c r="BD317" i="5"/>
  <c r="BR317" i="5" s="1"/>
  <c r="BC317" i="5"/>
  <c r="BQ317" i="5" s="1"/>
  <c r="BB317" i="5"/>
  <c r="BP317" i="5" s="1"/>
  <c r="BA317" i="5"/>
  <c r="BO317" i="5" s="1"/>
  <c r="AZ317" i="5"/>
  <c r="P321" i="5"/>
  <c r="O320" i="5"/>
  <c r="BN316" i="5"/>
  <c r="BE316" i="5"/>
  <c r="BF316" i="5" s="1"/>
  <c r="Y319" i="5"/>
  <c r="X318" i="5"/>
  <c r="BA313" i="1"/>
  <c r="BO313" i="1" s="1"/>
  <c r="BB313" i="1"/>
  <c r="BP313" i="1" s="1"/>
  <c r="BD313" i="1"/>
  <c r="BR313" i="1" s="1"/>
  <c r="BC313" i="1"/>
  <c r="BQ313" i="1" s="1"/>
  <c r="AZ313" i="1"/>
  <c r="BN312" i="1"/>
  <c r="BE312" i="1"/>
  <c r="X314" i="1"/>
  <c r="Y315" i="1"/>
  <c r="AX314" i="1"/>
  <c r="AY314" i="1" s="1"/>
  <c r="BH314" i="1"/>
  <c r="AT315" i="1"/>
  <c r="BI315" i="1" s="1"/>
  <c r="AU315" i="1"/>
  <c r="BJ315" i="1" s="1"/>
  <c r="AS315" i="1"/>
  <c r="AV315" i="1"/>
  <c r="BK315" i="1" s="1"/>
  <c r="AW315" i="1"/>
  <c r="BL315" i="1" s="1"/>
  <c r="P317" i="1"/>
  <c r="O316" i="1"/>
  <c r="AW320" i="5" l="1"/>
  <c r="AV320" i="5"/>
  <c r="AU320" i="5"/>
  <c r="AT320" i="5"/>
  <c r="AS320" i="5"/>
  <c r="AY55" i="5"/>
  <c r="P322" i="5"/>
  <c r="O321" i="5"/>
  <c r="BD318" i="5"/>
  <c r="BR318" i="5" s="1"/>
  <c r="BC318" i="5"/>
  <c r="BQ318" i="5" s="1"/>
  <c r="BB318" i="5"/>
  <c r="BP318" i="5" s="1"/>
  <c r="BA318" i="5"/>
  <c r="BO318" i="5" s="1"/>
  <c r="AZ318" i="5"/>
  <c r="AX318" i="5"/>
  <c r="BH318" i="5"/>
  <c r="BL319" i="5"/>
  <c r="BK319" i="5"/>
  <c r="BJ319" i="5"/>
  <c r="BI319" i="5"/>
  <c r="Y320" i="5"/>
  <c r="X319" i="5"/>
  <c r="BE317" i="5"/>
  <c r="BF317" i="5" s="1"/>
  <c r="BN317" i="5"/>
  <c r="BA314" i="1"/>
  <c r="BO314" i="1" s="1"/>
  <c r="BB314" i="1"/>
  <c r="BP314" i="1" s="1"/>
  <c r="BC314" i="1"/>
  <c r="BQ314" i="1" s="1"/>
  <c r="BD314" i="1"/>
  <c r="BR314" i="1" s="1"/>
  <c r="AZ314" i="1"/>
  <c r="X315" i="1"/>
  <c r="Y316" i="1"/>
  <c r="BN313" i="1"/>
  <c r="BE313" i="1"/>
  <c r="O317" i="1"/>
  <c r="P318" i="1"/>
  <c r="AX315" i="1"/>
  <c r="AY315" i="1" s="1"/>
  <c r="BH315" i="1"/>
  <c r="AV316" i="1"/>
  <c r="BK316" i="1" s="1"/>
  <c r="AS316" i="1"/>
  <c r="AT316" i="1"/>
  <c r="BI316" i="1" s="1"/>
  <c r="AW316" i="1"/>
  <c r="BL316" i="1" s="1"/>
  <c r="AU316" i="1"/>
  <c r="BJ316" i="1" s="1"/>
  <c r="AS56" i="5" l="1"/>
  <c r="AW321" i="5"/>
  <c r="AV321" i="5"/>
  <c r="AU321" i="5"/>
  <c r="AS321" i="5"/>
  <c r="AT321" i="5"/>
  <c r="AZ319" i="5"/>
  <c r="BD319" i="5"/>
  <c r="BR319" i="5" s="1"/>
  <c r="BC319" i="5"/>
  <c r="BQ319" i="5" s="1"/>
  <c r="BB319" i="5"/>
  <c r="BP319" i="5" s="1"/>
  <c r="BA319" i="5"/>
  <c r="BO319" i="5" s="1"/>
  <c r="AX319" i="5"/>
  <c r="BH319" i="5"/>
  <c r="X320" i="5"/>
  <c r="Y321" i="5"/>
  <c r="BJ320" i="5"/>
  <c r="BI320" i="5"/>
  <c r="BL320" i="5"/>
  <c r="BK320" i="5"/>
  <c r="BE318" i="5"/>
  <c r="BF318" i="5" s="1"/>
  <c r="BN318" i="5"/>
  <c r="O322" i="5"/>
  <c r="P323" i="5"/>
  <c r="X316" i="1"/>
  <c r="Y317" i="1"/>
  <c r="BD315" i="1"/>
  <c r="BR315" i="1" s="1"/>
  <c r="BB315" i="1"/>
  <c r="BP315" i="1" s="1"/>
  <c r="BA315" i="1"/>
  <c r="BO315" i="1" s="1"/>
  <c r="BC315" i="1"/>
  <c r="BQ315" i="1" s="1"/>
  <c r="AZ315" i="1"/>
  <c r="BN314" i="1"/>
  <c r="BE314" i="1"/>
  <c r="AX316" i="1"/>
  <c r="AY316" i="1" s="1"/>
  <c r="BH316" i="1"/>
  <c r="P319" i="1"/>
  <c r="O318" i="1"/>
  <c r="AS317" i="1"/>
  <c r="AV317" i="1"/>
  <c r="BK317" i="1" s="1"/>
  <c r="AW317" i="1"/>
  <c r="BL317" i="1" s="1"/>
  <c r="AU317" i="1"/>
  <c r="BJ317" i="1" s="1"/>
  <c r="AT317" i="1"/>
  <c r="BI317" i="1" s="1"/>
  <c r="BH56" i="5" l="1"/>
  <c r="AT56" i="5"/>
  <c r="BI56" i="5" s="1"/>
  <c r="AW322" i="5"/>
  <c r="AV322" i="5"/>
  <c r="AU322" i="5"/>
  <c r="AT322" i="5"/>
  <c r="AS322" i="5"/>
  <c r="BH320" i="5"/>
  <c r="AX320" i="5"/>
  <c r="O323" i="5"/>
  <c r="P324" i="5"/>
  <c r="BC320" i="5"/>
  <c r="BQ320" i="5" s="1"/>
  <c r="BB320" i="5"/>
  <c r="BP320" i="5" s="1"/>
  <c r="BA320" i="5"/>
  <c r="BO320" i="5" s="1"/>
  <c r="AZ320" i="5"/>
  <c r="BD320" i="5"/>
  <c r="BR320" i="5" s="1"/>
  <c r="X321" i="5"/>
  <c r="Y322" i="5"/>
  <c r="BK321" i="5"/>
  <c r="BJ321" i="5"/>
  <c r="BL321" i="5"/>
  <c r="BI321" i="5"/>
  <c r="BN319" i="5"/>
  <c r="BE319" i="5"/>
  <c r="BF319" i="5" s="1"/>
  <c r="BE315" i="1"/>
  <c r="BN315" i="1"/>
  <c r="X317" i="1"/>
  <c r="Y318" i="1"/>
  <c r="BD316" i="1"/>
  <c r="BR316" i="1" s="1"/>
  <c r="AZ316" i="1"/>
  <c r="BA316" i="1"/>
  <c r="BO316" i="1" s="1"/>
  <c r="BC316" i="1"/>
  <c r="BQ316" i="1" s="1"/>
  <c r="BB316" i="1"/>
  <c r="BP316" i="1" s="1"/>
  <c r="AW318" i="1"/>
  <c r="BL318" i="1" s="1"/>
  <c r="AT318" i="1"/>
  <c r="BI318" i="1" s="1"/>
  <c r="AS318" i="1"/>
  <c r="AV318" i="1"/>
  <c r="BK318" i="1" s="1"/>
  <c r="AU318" i="1"/>
  <c r="BJ318" i="1" s="1"/>
  <c r="P320" i="1"/>
  <c r="O319" i="1"/>
  <c r="AX317" i="1"/>
  <c r="AY317" i="1" s="1"/>
  <c r="BH317" i="1"/>
  <c r="AS323" i="5" l="1"/>
  <c r="AW323" i="5"/>
  <c r="AV323" i="5"/>
  <c r="AU323" i="5"/>
  <c r="AT323" i="5"/>
  <c r="AU56" i="5"/>
  <c r="X322" i="5"/>
  <c r="Y323" i="5"/>
  <c r="BN320" i="5"/>
  <c r="BE320" i="5"/>
  <c r="BF320" i="5" s="1"/>
  <c r="BH321" i="5"/>
  <c r="AX321" i="5"/>
  <c r="BD321" i="5"/>
  <c r="BR321" i="5" s="1"/>
  <c r="BB321" i="5"/>
  <c r="BP321" i="5" s="1"/>
  <c r="BC321" i="5"/>
  <c r="BQ321" i="5" s="1"/>
  <c r="BA321" i="5"/>
  <c r="BO321" i="5" s="1"/>
  <c r="AZ321" i="5"/>
  <c r="P325" i="5"/>
  <c r="O324" i="5"/>
  <c r="BL322" i="5"/>
  <c r="BJ322" i="5"/>
  <c r="BI322" i="5"/>
  <c r="BK322" i="5"/>
  <c r="Y319" i="1"/>
  <c r="X318" i="1"/>
  <c r="BD317" i="1"/>
  <c r="BR317" i="1" s="1"/>
  <c r="BA317" i="1"/>
  <c r="BO317" i="1" s="1"/>
  <c r="BB317" i="1"/>
  <c r="BP317" i="1" s="1"/>
  <c r="BC317" i="1"/>
  <c r="BQ317" i="1" s="1"/>
  <c r="AZ317" i="1"/>
  <c r="BN316" i="1"/>
  <c r="BE316" i="1"/>
  <c r="P321" i="1"/>
  <c r="O320" i="1"/>
  <c r="BH318" i="1"/>
  <c r="AX318" i="1"/>
  <c r="AY318" i="1" s="1"/>
  <c r="AU319" i="1"/>
  <c r="BJ319" i="1" s="1"/>
  <c r="AS319" i="1"/>
  <c r="AV319" i="1"/>
  <c r="BK319" i="1" s="1"/>
  <c r="AW319" i="1"/>
  <c r="BL319" i="1" s="1"/>
  <c r="AT319" i="1"/>
  <c r="BI319" i="1" s="1"/>
  <c r="BJ56" i="5" l="1"/>
  <c r="AV56" i="5"/>
  <c r="BK56" i="5" s="1"/>
  <c r="AS324" i="5"/>
  <c r="AW324" i="5"/>
  <c r="AV324" i="5"/>
  <c r="AU324" i="5"/>
  <c r="AT324" i="5"/>
  <c r="BL323" i="5"/>
  <c r="BK323" i="5"/>
  <c r="BJ323" i="5"/>
  <c r="BI323" i="5"/>
  <c r="BN321" i="5"/>
  <c r="BE321" i="5"/>
  <c r="BF321" i="5" s="1"/>
  <c r="P326" i="5"/>
  <c r="O325" i="5"/>
  <c r="BH322" i="5"/>
  <c r="AX322" i="5"/>
  <c r="Y324" i="5"/>
  <c r="X323" i="5"/>
  <c r="BD322" i="5"/>
  <c r="BR322" i="5" s="1"/>
  <c r="BC322" i="5"/>
  <c r="BQ322" i="5" s="1"/>
  <c r="BB322" i="5"/>
  <c r="BP322" i="5" s="1"/>
  <c r="BA322" i="5"/>
  <c r="BO322" i="5" s="1"/>
  <c r="AZ322" i="5"/>
  <c r="BN317" i="1"/>
  <c r="BE317" i="1"/>
  <c r="AZ318" i="1"/>
  <c r="BB318" i="1"/>
  <c r="BP318" i="1" s="1"/>
  <c r="BC318" i="1"/>
  <c r="BQ318" i="1" s="1"/>
  <c r="BD318" i="1"/>
  <c r="BR318" i="1" s="1"/>
  <c r="BA318" i="1"/>
  <c r="BO318" i="1" s="1"/>
  <c r="X319" i="1"/>
  <c r="Y320" i="1"/>
  <c r="O321" i="1"/>
  <c r="P322" i="1"/>
  <c r="AX319" i="1"/>
  <c r="AY319" i="1" s="1"/>
  <c r="BH319" i="1"/>
  <c r="AV320" i="1"/>
  <c r="BK320" i="1" s="1"/>
  <c r="AT320" i="1"/>
  <c r="BI320" i="1" s="1"/>
  <c r="AW320" i="1"/>
  <c r="BL320" i="1" s="1"/>
  <c r="AU320" i="1"/>
  <c r="BJ320" i="1" s="1"/>
  <c r="AS320" i="1"/>
  <c r="AW56" i="5" l="1"/>
  <c r="BL56" i="5" s="1"/>
  <c r="AV325" i="5"/>
  <c r="AS325" i="5"/>
  <c r="AW325" i="5"/>
  <c r="AU325" i="5"/>
  <c r="AT325" i="5"/>
  <c r="BD323" i="5"/>
  <c r="BR323" i="5" s="1"/>
  <c r="BC323" i="5"/>
  <c r="BQ323" i="5" s="1"/>
  <c r="BB323" i="5"/>
  <c r="BP323" i="5" s="1"/>
  <c r="BA323" i="5"/>
  <c r="BO323" i="5" s="1"/>
  <c r="AZ323" i="5"/>
  <c r="BE322" i="5"/>
  <c r="BF322" i="5" s="1"/>
  <c r="BN322" i="5"/>
  <c r="P327" i="5"/>
  <c r="O326" i="5"/>
  <c r="AX323" i="5"/>
  <c r="BH323" i="5"/>
  <c r="Y325" i="5"/>
  <c r="X324" i="5"/>
  <c r="BL324" i="5"/>
  <c r="BK324" i="5"/>
  <c r="BJ324" i="5"/>
  <c r="BI324" i="5"/>
  <c r="BB319" i="1"/>
  <c r="BP319" i="1" s="1"/>
  <c r="BD319" i="1"/>
  <c r="BR319" i="1" s="1"/>
  <c r="BC319" i="1"/>
  <c r="BQ319" i="1" s="1"/>
  <c r="BA319" i="1"/>
  <c r="BO319" i="1" s="1"/>
  <c r="AZ319" i="1"/>
  <c r="BE318" i="1"/>
  <c r="BN318" i="1"/>
  <c r="Y321" i="1"/>
  <c r="X320" i="1"/>
  <c r="AX320" i="1"/>
  <c r="AY320" i="1" s="1"/>
  <c r="BH320" i="1"/>
  <c r="P323" i="1"/>
  <c r="O322" i="1"/>
  <c r="AW321" i="1"/>
  <c r="BL321" i="1" s="1"/>
  <c r="AV321" i="1"/>
  <c r="BK321" i="1" s="1"/>
  <c r="AS321" i="1"/>
  <c r="AU321" i="1"/>
  <c r="BJ321" i="1" s="1"/>
  <c r="AT321" i="1"/>
  <c r="BI321" i="1" s="1"/>
  <c r="AT326" i="5" l="1"/>
  <c r="AS326" i="5"/>
  <c r="AW326" i="5"/>
  <c r="AV326" i="5"/>
  <c r="AU326" i="5"/>
  <c r="AX56" i="5"/>
  <c r="BB324" i="5"/>
  <c r="BP324" i="5" s="1"/>
  <c r="BA324" i="5"/>
  <c r="BO324" i="5" s="1"/>
  <c r="AZ324" i="5"/>
  <c r="BD324" i="5"/>
  <c r="BR324" i="5" s="1"/>
  <c r="BC324" i="5"/>
  <c r="BQ324" i="5" s="1"/>
  <c r="O327" i="5"/>
  <c r="P328" i="5"/>
  <c r="BN323" i="5"/>
  <c r="BE323" i="5"/>
  <c r="BF323" i="5" s="1"/>
  <c r="AX324" i="5"/>
  <c r="BH324" i="5"/>
  <c r="BI325" i="5"/>
  <c r="BL325" i="5"/>
  <c r="BK325" i="5"/>
  <c r="BJ325" i="5"/>
  <c r="X325" i="5"/>
  <c r="Y326" i="5"/>
  <c r="X321" i="1"/>
  <c r="Y322" i="1"/>
  <c r="BD320" i="1"/>
  <c r="BR320" i="1" s="1"/>
  <c r="BA320" i="1"/>
  <c r="BO320" i="1" s="1"/>
  <c r="BB320" i="1"/>
  <c r="BP320" i="1" s="1"/>
  <c r="AZ320" i="1"/>
  <c r="BC320" i="1"/>
  <c r="BQ320" i="1" s="1"/>
  <c r="BE319" i="1"/>
  <c r="BN319" i="1"/>
  <c r="AS322" i="1"/>
  <c r="AW322" i="1"/>
  <c r="BL322" i="1" s="1"/>
  <c r="AT322" i="1"/>
  <c r="BI322" i="1" s="1"/>
  <c r="AV322" i="1"/>
  <c r="BK322" i="1" s="1"/>
  <c r="AU322" i="1"/>
  <c r="BJ322" i="1" s="1"/>
  <c r="AX321" i="1"/>
  <c r="AY321" i="1" s="1"/>
  <c r="BH321" i="1"/>
  <c r="P324" i="1"/>
  <c r="O323" i="1"/>
  <c r="AT327" i="5" l="1"/>
  <c r="AS327" i="5"/>
  <c r="AW327" i="5"/>
  <c r="AV327" i="5"/>
  <c r="AU327" i="5"/>
  <c r="AY56" i="5"/>
  <c r="BC325" i="5"/>
  <c r="BQ325" i="5" s="1"/>
  <c r="BB325" i="5"/>
  <c r="BP325" i="5" s="1"/>
  <c r="BA325" i="5"/>
  <c r="BO325" i="5" s="1"/>
  <c r="AZ325" i="5"/>
  <c r="BD325" i="5"/>
  <c r="BR325" i="5" s="1"/>
  <c r="BH325" i="5"/>
  <c r="AX325" i="5"/>
  <c r="BL326" i="5"/>
  <c r="BK326" i="5"/>
  <c r="BJ326" i="5"/>
  <c r="BI326" i="5"/>
  <c r="O328" i="5"/>
  <c r="P329" i="5"/>
  <c r="BN324" i="5"/>
  <c r="BE324" i="5"/>
  <c r="BF324" i="5" s="1"/>
  <c r="Y327" i="5"/>
  <c r="X326" i="5"/>
  <c r="BE320" i="1"/>
  <c r="BN320" i="1"/>
  <c r="Y323" i="1"/>
  <c r="X322" i="1"/>
  <c r="BD321" i="1"/>
  <c r="BR321" i="1" s="1"/>
  <c r="BC321" i="1"/>
  <c r="BQ321" i="1" s="1"/>
  <c r="BB321" i="1"/>
  <c r="BP321" i="1" s="1"/>
  <c r="BA321" i="1"/>
  <c r="BO321" i="1" s="1"/>
  <c r="AZ321" i="1"/>
  <c r="AS323" i="1"/>
  <c r="AV323" i="1"/>
  <c r="BK323" i="1" s="1"/>
  <c r="AT323" i="1"/>
  <c r="BI323" i="1" s="1"/>
  <c r="AW323" i="1"/>
  <c r="BL323" i="1" s="1"/>
  <c r="AU323" i="1"/>
  <c r="BJ323" i="1" s="1"/>
  <c r="AX322" i="1"/>
  <c r="AY322" i="1" s="1"/>
  <c r="BH322" i="1"/>
  <c r="O324" i="1"/>
  <c r="P325" i="1"/>
  <c r="AW328" i="5" l="1"/>
  <c r="AT328" i="5"/>
  <c r="AS328" i="5"/>
  <c r="AV328" i="5"/>
  <c r="AU328" i="5"/>
  <c r="AS57" i="5"/>
  <c r="P330" i="5"/>
  <c r="O329" i="5"/>
  <c r="BD326" i="5"/>
  <c r="BR326" i="5" s="1"/>
  <c r="BC326" i="5"/>
  <c r="BQ326" i="5" s="1"/>
  <c r="BB326" i="5"/>
  <c r="BP326" i="5" s="1"/>
  <c r="BA326" i="5"/>
  <c r="BO326" i="5" s="1"/>
  <c r="AZ326" i="5"/>
  <c r="BL327" i="5"/>
  <c r="BK327" i="5"/>
  <c r="BJ327" i="5"/>
  <c r="BI327" i="5"/>
  <c r="BH326" i="5"/>
  <c r="AX326" i="5"/>
  <c r="BN325" i="5"/>
  <c r="BE325" i="5"/>
  <c r="BF325" i="5" s="1"/>
  <c r="Y328" i="5"/>
  <c r="X327" i="5"/>
  <c r="BN321" i="1"/>
  <c r="BE321" i="1"/>
  <c r="BC322" i="1"/>
  <c r="BQ322" i="1" s="1"/>
  <c r="BA322" i="1"/>
  <c r="BO322" i="1" s="1"/>
  <c r="AZ322" i="1"/>
  <c r="BB322" i="1"/>
  <c r="BP322" i="1" s="1"/>
  <c r="BD322" i="1"/>
  <c r="BR322" i="1" s="1"/>
  <c r="Y324" i="1"/>
  <c r="X323" i="1"/>
  <c r="P326" i="1"/>
  <c r="O325" i="1"/>
  <c r="AV324" i="1"/>
  <c r="BK324" i="1" s="1"/>
  <c r="AT324" i="1"/>
  <c r="BI324" i="1" s="1"/>
  <c r="AW324" i="1"/>
  <c r="BL324" i="1" s="1"/>
  <c r="AU324" i="1"/>
  <c r="BJ324" i="1" s="1"/>
  <c r="AS324" i="1"/>
  <c r="AX323" i="1"/>
  <c r="BH323" i="1"/>
  <c r="AU329" i="5" l="1"/>
  <c r="AT329" i="5"/>
  <c r="AS329" i="5"/>
  <c r="AW329" i="5"/>
  <c r="AV329" i="5"/>
  <c r="BH57" i="5"/>
  <c r="AT57" i="5"/>
  <c r="BN326" i="5"/>
  <c r="BE326" i="5"/>
  <c r="BF326" i="5" s="1"/>
  <c r="Y329" i="5"/>
  <c r="X328" i="5"/>
  <c r="BH327" i="5"/>
  <c r="AX327" i="5"/>
  <c r="BL328" i="5"/>
  <c r="BK328" i="5"/>
  <c r="BJ328" i="5"/>
  <c r="BI328" i="5"/>
  <c r="BD327" i="5"/>
  <c r="BR327" i="5" s="1"/>
  <c r="BC327" i="5"/>
  <c r="BQ327" i="5" s="1"/>
  <c r="BB327" i="5"/>
  <c r="BP327" i="5" s="1"/>
  <c r="BA327" i="5"/>
  <c r="BO327" i="5" s="1"/>
  <c r="AZ327" i="5"/>
  <c r="P331" i="5"/>
  <c r="O330" i="5"/>
  <c r="X324" i="1"/>
  <c r="Y325" i="1"/>
  <c r="BC323" i="1"/>
  <c r="BQ323" i="1" s="1"/>
  <c r="BA323" i="1"/>
  <c r="BO323" i="1" s="1"/>
  <c r="BB323" i="1"/>
  <c r="BP323" i="1" s="1"/>
  <c r="BD323" i="1"/>
  <c r="BR323" i="1" s="1"/>
  <c r="AZ323" i="1"/>
  <c r="BE322" i="1"/>
  <c r="BN322" i="1"/>
  <c r="AX324" i="1"/>
  <c r="AY324" i="1" s="1"/>
  <c r="BH324" i="1"/>
  <c r="AU325" i="1"/>
  <c r="BJ325" i="1" s="1"/>
  <c r="AT325" i="1"/>
  <c r="BI325" i="1" s="1"/>
  <c r="AV325" i="1"/>
  <c r="BK325" i="1" s="1"/>
  <c r="AS325" i="1"/>
  <c r="AW325" i="1"/>
  <c r="BL325" i="1" s="1"/>
  <c r="AY323" i="1"/>
  <c r="O326" i="1"/>
  <c r="P327" i="1"/>
  <c r="BI57" i="5" l="1"/>
  <c r="AU330" i="5"/>
  <c r="AT330" i="5"/>
  <c r="AS330" i="5"/>
  <c r="AW330" i="5"/>
  <c r="AV330" i="5"/>
  <c r="AU57" i="5"/>
  <c r="BJ57" i="5" s="1"/>
  <c r="BL329" i="5"/>
  <c r="BK329" i="5"/>
  <c r="BJ329" i="5"/>
  <c r="BI329" i="5"/>
  <c r="AX328" i="5"/>
  <c r="BH328" i="5"/>
  <c r="O331" i="5"/>
  <c r="P332" i="5"/>
  <c r="BC328" i="5"/>
  <c r="BQ328" i="5" s="1"/>
  <c r="BB328" i="5"/>
  <c r="BP328" i="5" s="1"/>
  <c r="BA328" i="5"/>
  <c r="BO328" i="5" s="1"/>
  <c r="AZ328" i="5"/>
  <c r="BD328" i="5"/>
  <c r="BR328" i="5" s="1"/>
  <c r="BE327" i="5"/>
  <c r="BF327" i="5" s="1"/>
  <c r="BN327" i="5"/>
  <c r="Y330" i="5"/>
  <c r="X329" i="5"/>
  <c r="BN323" i="1"/>
  <c r="BE323" i="1"/>
  <c r="Y326" i="1"/>
  <c r="X325" i="1"/>
  <c r="BA324" i="1"/>
  <c r="BO324" i="1" s="1"/>
  <c r="BD324" i="1"/>
  <c r="BR324" i="1" s="1"/>
  <c r="BB324" i="1"/>
  <c r="BP324" i="1" s="1"/>
  <c r="BC324" i="1"/>
  <c r="BQ324" i="1" s="1"/>
  <c r="AZ324" i="1"/>
  <c r="AV326" i="1"/>
  <c r="BK326" i="1" s="1"/>
  <c r="AU326" i="1"/>
  <c r="BJ326" i="1" s="1"/>
  <c r="AW326" i="1"/>
  <c r="BL326" i="1" s="1"/>
  <c r="AT326" i="1"/>
  <c r="BI326" i="1" s="1"/>
  <c r="AS326" i="1"/>
  <c r="P328" i="1"/>
  <c r="O327" i="1"/>
  <c r="AX325" i="1"/>
  <c r="BH325" i="1"/>
  <c r="AV57" i="5" l="1"/>
  <c r="BK57" i="5" s="1"/>
  <c r="AU331" i="5"/>
  <c r="AT331" i="5"/>
  <c r="AS331" i="5"/>
  <c r="AW331" i="5"/>
  <c r="AV331" i="5"/>
  <c r="AW57" i="5"/>
  <c r="BL57" i="5" s="1"/>
  <c r="BN328" i="5"/>
  <c r="BE328" i="5"/>
  <c r="BF328" i="5" s="1"/>
  <c r="X330" i="5"/>
  <c r="Y331" i="5"/>
  <c r="BL330" i="5"/>
  <c r="BK330" i="5"/>
  <c r="BI330" i="5"/>
  <c r="BJ330" i="5"/>
  <c r="BD329" i="5"/>
  <c r="BR329" i="5" s="1"/>
  <c r="BC329" i="5"/>
  <c r="BQ329" i="5" s="1"/>
  <c r="BB329" i="5"/>
  <c r="BP329" i="5" s="1"/>
  <c r="AZ329" i="5"/>
  <c r="BA329" i="5"/>
  <c r="BO329" i="5" s="1"/>
  <c r="O332" i="5"/>
  <c r="P333" i="5"/>
  <c r="AX329" i="5"/>
  <c r="BH329" i="5"/>
  <c r="BB325" i="1"/>
  <c r="BP325" i="1" s="1"/>
  <c r="BD325" i="1"/>
  <c r="BR325" i="1" s="1"/>
  <c r="BA325" i="1"/>
  <c r="BO325" i="1" s="1"/>
  <c r="AZ325" i="1"/>
  <c r="BC325" i="1"/>
  <c r="BQ325" i="1" s="1"/>
  <c r="Y327" i="1"/>
  <c r="X326" i="1"/>
  <c r="BN324" i="1"/>
  <c r="BE324" i="1"/>
  <c r="AT327" i="1"/>
  <c r="BI327" i="1" s="1"/>
  <c r="AU327" i="1"/>
  <c r="BJ327" i="1" s="1"/>
  <c r="AV327" i="1"/>
  <c r="BK327" i="1" s="1"/>
  <c r="AW327" i="1"/>
  <c r="BL327" i="1" s="1"/>
  <c r="AS327" i="1"/>
  <c r="P329" i="1"/>
  <c r="O328" i="1"/>
  <c r="AY325" i="1"/>
  <c r="AX326" i="1"/>
  <c r="AY326" i="1" s="1"/>
  <c r="BH326" i="1"/>
  <c r="AV332" i="5" l="1"/>
  <c r="AU332" i="5"/>
  <c r="AT332" i="5"/>
  <c r="AS332" i="5"/>
  <c r="AW332" i="5"/>
  <c r="AX57" i="5"/>
  <c r="O333" i="5"/>
  <c r="P334" i="5"/>
  <c r="BH330" i="5"/>
  <c r="AX330" i="5"/>
  <c r="Y332" i="5"/>
  <c r="X331" i="5"/>
  <c r="BN329" i="5"/>
  <c r="BE329" i="5"/>
  <c r="BF329" i="5" s="1"/>
  <c r="BD330" i="5"/>
  <c r="BR330" i="5" s="1"/>
  <c r="BC330" i="5"/>
  <c r="BQ330" i="5" s="1"/>
  <c r="BB330" i="5"/>
  <c r="BP330" i="5" s="1"/>
  <c r="BA330" i="5"/>
  <c r="BO330" i="5" s="1"/>
  <c r="AZ330" i="5"/>
  <c r="BJ331" i="5"/>
  <c r="BI331" i="5"/>
  <c r="BL331" i="5"/>
  <c r="BK331" i="5"/>
  <c r="BE325" i="1"/>
  <c r="BN325" i="1"/>
  <c r="BD326" i="1"/>
  <c r="BR326" i="1" s="1"/>
  <c r="BA326" i="1"/>
  <c r="BO326" i="1" s="1"/>
  <c r="BC326" i="1"/>
  <c r="BQ326" i="1" s="1"/>
  <c r="AZ326" i="1"/>
  <c r="BB326" i="1"/>
  <c r="BP326" i="1" s="1"/>
  <c r="X327" i="1"/>
  <c r="Y328" i="1"/>
  <c r="AV328" i="1"/>
  <c r="BK328" i="1" s="1"/>
  <c r="AS328" i="1"/>
  <c r="AT328" i="1"/>
  <c r="BI328" i="1" s="1"/>
  <c r="AW328" i="1"/>
  <c r="BL328" i="1" s="1"/>
  <c r="AU328" i="1"/>
  <c r="BJ328" i="1" s="1"/>
  <c r="P330" i="1"/>
  <c r="O329" i="1"/>
  <c r="BH327" i="1"/>
  <c r="AX327" i="1"/>
  <c r="AV333" i="5" l="1"/>
  <c r="AU333" i="5"/>
  <c r="AT333" i="5"/>
  <c r="AS333" i="5"/>
  <c r="AW333" i="5"/>
  <c r="AY57" i="5"/>
  <c r="BD331" i="5"/>
  <c r="BR331" i="5" s="1"/>
  <c r="BC331" i="5"/>
  <c r="BQ331" i="5" s="1"/>
  <c r="BB331" i="5"/>
  <c r="BP331" i="5" s="1"/>
  <c r="BA331" i="5"/>
  <c r="BO331" i="5" s="1"/>
  <c r="AZ331" i="5"/>
  <c r="Y333" i="5"/>
  <c r="X332" i="5"/>
  <c r="P335" i="5"/>
  <c r="O334" i="5"/>
  <c r="BH331" i="5"/>
  <c r="AX331" i="5"/>
  <c r="BN330" i="5"/>
  <c r="BE330" i="5"/>
  <c r="BF330" i="5" s="1"/>
  <c r="BL332" i="5"/>
  <c r="BK332" i="5"/>
  <c r="BJ332" i="5"/>
  <c r="BI332" i="5"/>
  <c r="X328" i="1"/>
  <c r="Y329" i="1"/>
  <c r="BD327" i="1"/>
  <c r="BR327" i="1" s="1"/>
  <c r="BA327" i="1"/>
  <c r="BO327" i="1" s="1"/>
  <c r="AZ327" i="1"/>
  <c r="BB327" i="1"/>
  <c r="BP327" i="1" s="1"/>
  <c r="BC327" i="1"/>
  <c r="BQ327" i="1" s="1"/>
  <c r="BE326" i="1"/>
  <c r="BN326" i="1"/>
  <c r="AX328" i="1"/>
  <c r="AY328" i="1" s="1"/>
  <c r="BH328" i="1"/>
  <c r="AS329" i="1"/>
  <c r="AW329" i="1"/>
  <c r="BL329" i="1" s="1"/>
  <c r="AU329" i="1"/>
  <c r="BJ329" i="1" s="1"/>
  <c r="AT329" i="1"/>
  <c r="BI329" i="1" s="1"/>
  <c r="AV329" i="1"/>
  <c r="BK329" i="1" s="1"/>
  <c r="P331" i="1"/>
  <c r="O330" i="1"/>
  <c r="AY327" i="1"/>
  <c r="AV334" i="5" l="1"/>
  <c r="AU334" i="5"/>
  <c r="AT334" i="5"/>
  <c r="AS334" i="5"/>
  <c r="AW334" i="5"/>
  <c r="AT58" i="5"/>
  <c r="BI58" i="5" s="1"/>
  <c r="AS58" i="5"/>
  <c r="AU58" i="5" s="1"/>
  <c r="BJ58" i="5" s="1"/>
  <c r="P336" i="5"/>
  <c r="O335" i="5"/>
  <c r="BD332" i="5"/>
  <c r="BR332" i="5" s="1"/>
  <c r="BC332" i="5"/>
  <c r="BQ332" i="5" s="1"/>
  <c r="BB332" i="5"/>
  <c r="BP332" i="5" s="1"/>
  <c r="BA332" i="5"/>
  <c r="BO332" i="5" s="1"/>
  <c r="AZ332" i="5"/>
  <c r="Y334" i="5"/>
  <c r="X333" i="5"/>
  <c r="BH332" i="5"/>
  <c r="AX332" i="5"/>
  <c r="BN331" i="5"/>
  <c r="BE331" i="5"/>
  <c r="BF331" i="5" s="1"/>
  <c r="BL333" i="5"/>
  <c r="BK333" i="5"/>
  <c r="BJ333" i="5"/>
  <c r="BI333" i="5"/>
  <c r="X329" i="1"/>
  <c r="Y330" i="1"/>
  <c r="BN327" i="1"/>
  <c r="BE327" i="1"/>
  <c r="BB328" i="1"/>
  <c r="BP328" i="1" s="1"/>
  <c r="AZ328" i="1"/>
  <c r="BD328" i="1"/>
  <c r="BR328" i="1" s="1"/>
  <c r="BC328" i="1"/>
  <c r="BQ328" i="1" s="1"/>
  <c r="BA328" i="1"/>
  <c r="BO328" i="1" s="1"/>
  <c r="AW330" i="1"/>
  <c r="BL330" i="1" s="1"/>
  <c r="AT330" i="1"/>
  <c r="BI330" i="1" s="1"/>
  <c r="AU330" i="1"/>
  <c r="BJ330" i="1" s="1"/>
  <c r="AS330" i="1"/>
  <c r="AV330" i="1"/>
  <c r="BK330" i="1" s="1"/>
  <c r="P332" i="1"/>
  <c r="O331" i="1"/>
  <c r="AX329" i="1"/>
  <c r="BH329" i="1"/>
  <c r="AV58" i="5" l="1"/>
  <c r="BK58" i="5" s="1"/>
  <c r="AW58" i="5"/>
  <c r="BL58" i="5" s="1"/>
  <c r="BH58" i="5"/>
  <c r="AW335" i="5"/>
  <c r="AV335" i="5"/>
  <c r="AU335" i="5"/>
  <c r="AT335" i="5"/>
  <c r="AS335" i="5"/>
  <c r="BE332" i="5"/>
  <c r="BF332" i="5" s="1"/>
  <c r="BN332" i="5"/>
  <c r="AX333" i="5"/>
  <c r="BH333" i="5"/>
  <c r="Y335" i="5"/>
  <c r="X334" i="5"/>
  <c r="BL334" i="5"/>
  <c r="BK334" i="5"/>
  <c r="BJ334" i="5"/>
  <c r="BI334" i="5"/>
  <c r="BB333" i="5"/>
  <c r="BP333" i="5" s="1"/>
  <c r="BA333" i="5"/>
  <c r="BO333" i="5" s="1"/>
  <c r="AZ333" i="5"/>
  <c r="BC333" i="5"/>
  <c r="BQ333" i="5" s="1"/>
  <c r="BD333" i="5"/>
  <c r="BR333" i="5" s="1"/>
  <c r="O336" i="5"/>
  <c r="P337" i="5"/>
  <c r="BE328" i="1"/>
  <c r="BN328" i="1"/>
  <c r="Y331" i="1"/>
  <c r="X330" i="1"/>
  <c r="AZ329" i="1"/>
  <c r="BD329" i="1"/>
  <c r="BR329" i="1" s="1"/>
  <c r="BB329" i="1"/>
  <c r="BP329" i="1" s="1"/>
  <c r="BC329" i="1"/>
  <c r="BQ329" i="1" s="1"/>
  <c r="BA329" i="1"/>
  <c r="BO329" i="1" s="1"/>
  <c r="O332" i="1"/>
  <c r="P333" i="1"/>
  <c r="AS331" i="1"/>
  <c r="AW331" i="1"/>
  <c r="BL331" i="1" s="1"/>
  <c r="AU331" i="1"/>
  <c r="BJ331" i="1" s="1"/>
  <c r="AV331" i="1"/>
  <c r="BK331" i="1" s="1"/>
  <c r="AT331" i="1"/>
  <c r="BI331" i="1" s="1"/>
  <c r="AY329" i="1"/>
  <c r="AX330" i="1"/>
  <c r="AY330" i="1" s="1"/>
  <c r="BH330" i="1"/>
  <c r="AX58" i="5" l="1"/>
  <c r="AW336" i="5"/>
  <c r="AV336" i="5"/>
  <c r="AU336" i="5"/>
  <c r="AT336" i="5"/>
  <c r="AS336" i="5"/>
  <c r="O337" i="5"/>
  <c r="P338" i="5"/>
  <c r="O338" i="5" s="1"/>
  <c r="BK335" i="5"/>
  <c r="BL335" i="5"/>
  <c r="BJ335" i="5"/>
  <c r="BI335" i="5"/>
  <c r="BN333" i="5"/>
  <c r="BE333" i="5"/>
  <c r="BF333" i="5" s="1"/>
  <c r="AZ334" i="5"/>
  <c r="BD334" i="5"/>
  <c r="BR334" i="5" s="1"/>
  <c r="BB334" i="5"/>
  <c r="BP334" i="5" s="1"/>
  <c r="BC334" i="5"/>
  <c r="BQ334" i="5" s="1"/>
  <c r="BA334" i="5"/>
  <c r="BO334" i="5" s="1"/>
  <c r="X335" i="5"/>
  <c r="Y336" i="5"/>
  <c r="AX334" i="5"/>
  <c r="BH334" i="5"/>
  <c r="AZ330" i="1"/>
  <c r="BA330" i="1"/>
  <c r="BO330" i="1" s="1"/>
  <c r="BB330" i="1"/>
  <c r="BP330" i="1" s="1"/>
  <c r="BC330" i="1"/>
  <c r="BQ330" i="1" s="1"/>
  <c r="BD330" i="1"/>
  <c r="BR330" i="1" s="1"/>
  <c r="Y332" i="1"/>
  <c r="X331" i="1"/>
  <c r="BE329" i="1"/>
  <c r="BN329" i="1"/>
  <c r="P334" i="1"/>
  <c r="O333" i="1"/>
  <c r="AS332" i="1"/>
  <c r="AT332" i="1"/>
  <c r="BI332" i="1" s="1"/>
  <c r="AW332" i="1"/>
  <c r="BL332" i="1" s="1"/>
  <c r="AU332" i="1"/>
  <c r="BJ332" i="1" s="1"/>
  <c r="AV332" i="1"/>
  <c r="BK332" i="1" s="1"/>
  <c r="AX331" i="1"/>
  <c r="AY331" i="1" s="1"/>
  <c r="BH331" i="1"/>
  <c r="AW337" i="5" l="1"/>
  <c r="AV337" i="5"/>
  <c r="AU337" i="5"/>
  <c r="AT337" i="5"/>
  <c r="AS337" i="5"/>
  <c r="AY58" i="5"/>
  <c r="BD335" i="5"/>
  <c r="BR335" i="5" s="1"/>
  <c r="BC335" i="5"/>
  <c r="BQ335" i="5" s="1"/>
  <c r="BB335" i="5"/>
  <c r="BP335" i="5" s="1"/>
  <c r="BA335" i="5"/>
  <c r="BO335" i="5" s="1"/>
  <c r="AZ335" i="5"/>
  <c r="BH335" i="5"/>
  <c r="AX335" i="5"/>
  <c r="X336" i="5"/>
  <c r="Y337" i="5"/>
  <c r="X337" i="5" s="1"/>
  <c r="BN334" i="5"/>
  <c r="BE334" i="5"/>
  <c r="BF334" i="5" s="1"/>
  <c r="BL337" i="5"/>
  <c r="BK337" i="5"/>
  <c r="BJ337" i="5"/>
  <c r="BI337" i="5"/>
  <c r="BL336" i="5"/>
  <c r="BK336" i="5"/>
  <c r="BJ336" i="5"/>
  <c r="BI336" i="5"/>
  <c r="BD331" i="1"/>
  <c r="BR331" i="1" s="1"/>
  <c r="BA331" i="1"/>
  <c r="BO331" i="1" s="1"/>
  <c r="BB331" i="1"/>
  <c r="BP331" i="1" s="1"/>
  <c r="BC331" i="1"/>
  <c r="BQ331" i="1" s="1"/>
  <c r="AZ331" i="1"/>
  <c r="X332" i="1"/>
  <c r="Y333" i="1"/>
  <c r="BE330" i="1"/>
  <c r="BN330" i="1"/>
  <c r="AW333" i="1"/>
  <c r="BL333" i="1" s="1"/>
  <c r="AV333" i="1"/>
  <c r="BK333" i="1" s="1"/>
  <c r="AS333" i="1"/>
  <c r="AU333" i="1"/>
  <c r="BJ333" i="1" s="1"/>
  <c r="AT333" i="1"/>
  <c r="BI333" i="1" s="1"/>
  <c r="O334" i="1"/>
  <c r="P335" i="1"/>
  <c r="AX332" i="1"/>
  <c r="AY332" i="1" s="1"/>
  <c r="BH332" i="1"/>
  <c r="AS59" i="5" l="1"/>
  <c r="AT59" i="5"/>
  <c r="BI59" i="5" s="1"/>
  <c r="BD336" i="5"/>
  <c r="BR336" i="5" s="1"/>
  <c r="BC336" i="5"/>
  <c r="BQ336" i="5" s="1"/>
  <c r="BB336" i="5"/>
  <c r="BP336" i="5" s="1"/>
  <c r="BA336" i="5"/>
  <c r="BO336" i="5" s="1"/>
  <c r="AZ336" i="5"/>
  <c r="BH336" i="5"/>
  <c r="AX336" i="5"/>
  <c r="AX337" i="5"/>
  <c r="BH337" i="5"/>
  <c r="BN335" i="5"/>
  <c r="BE335" i="5"/>
  <c r="BF335" i="5" s="1"/>
  <c r="BD337" i="5"/>
  <c r="BR337" i="5" s="1"/>
  <c r="BC337" i="5"/>
  <c r="BQ337" i="5" s="1"/>
  <c r="BB337" i="5"/>
  <c r="BP337" i="5" s="1"/>
  <c r="BA337" i="5"/>
  <c r="BO337" i="5" s="1"/>
  <c r="AZ337" i="5"/>
  <c r="X333" i="1"/>
  <c r="Y334" i="1"/>
  <c r="BB332" i="1"/>
  <c r="BP332" i="1" s="1"/>
  <c r="AZ332" i="1"/>
  <c r="BD332" i="1"/>
  <c r="BR332" i="1" s="1"/>
  <c r="BA332" i="1"/>
  <c r="BO332" i="1" s="1"/>
  <c r="BC332" i="1"/>
  <c r="BQ332" i="1" s="1"/>
  <c r="BE331" i="1"/>
  <c r="BN331" i="1"/>
  <c r="O335" i="1"/>
  <c r="P336" i="1"/>
  <c r="AX333" i="1"/>
  <c r="AY333" i="1" s="1"/>
  <c r="BH333" i="1"/>
  <c r="AT334" i="1"/>
  <c r="BI334" i="1" s="1"/>
  <c r="AV334" i="1"/>
  <c r="BK334" i="1" s="1"/>
  <c r="AU334" i="1"/>
  <c r="BJ334" i="1" s="1"/>
  <c r="AS334" i="1"/>
  <c r="AW334" i="1"/>
  <c r="BL334" i="1" s="1"/>
  <c r="AU59" i="5" l="1"/>
  <c r="BJ59" i="5" s="1"/>
  <c r="BH59" i="5"/>
  <c r="BE336" i="5"/>
  <c r="BF336" i="5" s="1"/>
  <c r="BN336" i="5"/>
  <c r="BQ339" i="5"/>
  <c r="G57" i="5" s="1"/>
  <c r="BQ338" i="5"/>
  <c r="BE337" i="5"/>
  <c r="BN337" i="5"/>
  <c r="Y335" i="1"/>
  <c r="X334" i="1"/>
  <c r="BN332" i="1"/>
  <c r="BE332" i="1"/>
  <c r="BB333" i="1"/>
  <c r="BP333" i="1" s="1"/>
  <c r="BA333" i="1"/>
  <c r="BO333" i="1" s="1"/>
  <c r="BD333" i="1"/>
  <c r="BR333" i="1" s="1"/>
  <c r="AZ333" i="1"/>
  <c r="BC333" i="1"/>
  <c r="BQ333" i="1" s="1"/>
  <c r="AW335" i="1"/>
  <c r="BL335" i="1" s="1"/>
  <c r="AT335" i="1"/>
  <c r="BI335" i="1" s="1"/>
  <c r="AS335" i="1"/>
  <c r="AU335" i="1"/>
  <c r="BJ335" i="1" s="1"/>
  <c r="AV335" i="1"/>
  <c r="BK335" i="1" s="1"/>
  <c r="AX334" i="1"/>
  <c r="AY334" i="1" s="1"/>
  <c r="BH334" i="1"/>
  <c r="O336" i="1"/>
  <c r="P337" i="1"/>
  <c r="O337" i="1" s="1"/>
  <c r="AV59" i="5" l="1"/>
  <c r="BK59" i="5" s="1"/>
  <c r="BF337" i="5"/>
  <c r="BE338" i="5"/>
  <c r="BN333" i="1"/>
  <c r="BE333" i="1"/>
  <c r="BC334" i="1"/>
  <c r="BQ334" i="1" s="1"/>
  <c r="AZ334" i="1"/>
  <c r="BD334" i="1"/>
  <c r="BR334" i="1" s="1"/>
  <c r="BA334" i="1"/>
  <c r="BO334" i="1" s="1"/>
  <c r="BB334" i="1"/>
  <c r="BP334" i="1" s="1"/>
  <c r="Y336" i="1"/>
  <c r="X335" i="1"/>
  <c r="AS337" i="1"/>
  <c r="AV337" i="1"/>
  <c r="BK337" i="1" s="1"/>
  <c r="AW337" i="1"/>
  <c r="BL337" i="1" s="1"/>
  <c r="AT337" i="1"/>
  <c r="BI337" i="1" s="1"/>
  <c r="AU337" i="1"/>
  <c r="BJ337" i="1" s="1"/>
  <c r="AV336" i="1"/>
  <c r="BK336" i="1" s="1"/>
  <c r="AU336" i="1"/>
  <c r="BJ336" i="1" s="1"/>
  <c r="AW336" i="1"/>
  <c r="BL336" i="1" s="1"/>
  <c r="AT336" i="1"/>
  <c r="BI336" i="1" s="1"/>
  <c r="AS336" i="1"/>
  <c r="BH335" i="1"/>
  <c r="AX335" i="1"/>
  <c r="AY335" i="1" s="1"/>
  <c r="AW59" i="5" l="1"/>
  <c r="BL59" i="5" s="1"/>
  <c r="X336" i="1"/>
  <c r="Y337" i="1"/>
  <c r="X337" i="1" s="1"/>
  <c r="BE334" i="1"/>
  <c r="BN334" i="1"/>
  <c r="BD335" i="1"/>
  <c r="BR335" i="1" s="1"/>
  <c r="BC335" i="1"/>
  <c r="BQ335" i="1" s="1"/>
  <c r="BA335" i="1"/>
  <c r="BO335" i="1" s="1"/>
  <c r="BB335" i="1"/>
  <c r="BP335" i="1" s="1"/>
  <c r="AZ335" i="1"/>
  <c r="AX336" i="1"/>
  <c r="AY336" i="1" s="1"/>
  <c r="BH336" i="1"/>
  <c r="BK338" i="1" s="1"/>
  <c r="E46" i="1" s="1"/>
  <c r="B38" i="1" s="1"/>
  <c r="AX337" i="1"/>
  <c r="BH337" i="1"/>
  <c r="AX59" i="5" l="1"/>
  <c r="BK339" i="1"/>
  <c r="G41" i="1" s="1"/>
  <c r="F41" i="1" s="1"/>
  <c r="BC337" i="1"/>
  <c r="BQ337" i="1" s="1"/>
  <c r="BA337" i="1"/>
  <c r="BO337" i="1" s="1"/>
  <c r="BB337" i="1"/>
  <c r="BP337" i="1" s="1"/>
  <c r="BD337" i="1"/>
  <c r="BR337" i="1" s="1"/>
  <c r="AZ337" i="1"/>
  <c r="BN335" i="1"/>
  <c r="BE335" i="1"/>
  <c r="BB336" i="1"/>
  <c r="BP336" i="1" s="1"/>
  <c r="BA336" i="1"/>
  <c r="BO336" i="1" s="1"/>
  <c r="BD336" i="1"/>
  <c r="BR336" i="1" s="1"/>
  <c r="BC336" i="1"/>
  <c r="BQ336" i="1" s="1"/>
  <c r="AZ336" i="1"/>
  <c r="AY337" i="1"/>
  <c r="AX338" i="1"/>
  <c r="AY59" i="5" l="1"/>
  <c r="BQ343" i="1"/>
  <c r="BQ344" i="1"/>
  <c r="BQ342" i="1"/>
  <c r="BQ346" i="1"/>
  <c r="BQ345" i="1"/>
  <c r="BN336" i="1"/>
  <c r="BE336" i="1"/>
  <c r="BE337" i="1"/>
  <c r="BN337" i="1"/>
  <c r="E44" i="1"/>
  <c r="E43" i="1"/>
  <c r="E42" i="1" s="1"/>
  <c r="AS60" i="5" l="1"/>
  <c r="AT60" i="5"/>
  <c r="BI60" i="5" s="1"/>
  <c r="BQ347" i="1"/>
  <c r="BQ348" i="1"/>
  <c r="BQ341" i="1" s="1"/>
  <c r="AP33" i="1" s="1"/>
  <c r="AU60" i="5" l="1"/>
  <c r="BJ60" i="5" s="1"/>
  <c r="BH60" i="5"/>
  <c r="AZ7" i="1"/>
  <c r="BA7" i="1" s="1"/>
  <c r="AV60" i="5" l="1"/>
  <c r="BK60" i="5" s="1"/>
  <c r="BO7" i="1"/>
  <c r="BB7" i="1"/>
  <c r="BP7" i="1" s="1"/>
  <c r="BN7" i="1"/>
  <c r="AW60" i="5" l="1"/>
  <c r="BL60" i="5" s="1"/>
  <c r="BC7" i="1"/>
  <c r="BQ7" i="1" s="1"/>
  <c r="AX60" i="5" l="1"/>
  <c r="BD7" i="1"/>
  <c r="BR7" i="1" s="1"/>
  <c r="AY60" i="5" l="1"/>
  <c r="BE7" i="1"/>
  <c r="BF7" i="1" s="1"/>
  <c r="AS61" i="5" l="1"/>
  <c r="AT61" i="5"/>
  <c r="BI61" i="5" s="1"/>
  <c r="AZ8" i="1"/>
  <c r="BA8" i="1" s="1"/>
  <c r="BO8" i="1" s="1"/>
  <c r="AU61" i="5" l="1"/>
  <c r="BJ61" i="5" s="1"/>
  <c r="BH61" i="5"/>
  <c r="BB8" i="1"/>
  <c r="BN8" i="1"/>
  <c r="AV61" i="5" l="1"/>
  <c r="BC8" i="1"/>
  <c r="BP8" i="1"/>
  <c r="BK61" i="5" l="1"/>
  <c r="AW61" i="5"/>
  <c r="BL61" i="5" s="1"/>
  <c r="BQ8" i="1"/>
  <c r="BD8" i="1"/>
  <c r="BR8" i="1" s="1"/>
  <c r="AX61" i="5" l="1"/>
  <c r="BE8" i="1"/>
  <c r="AY61" i="5" l="1"/>
  <c r="BF8" i="1"/>
  <c r="AS62" i="5" l="1"/>
  <c r="AZ9" i="1"/>
  <c r="BH62" i="5" l="1"/>
  <c r="AT62" i="5"/>
  <c r="BA9" i="1"/>
  <c r="BN9" i="1"/>
  <c r="BI62" i="5" l="1"/>
  <c r="AU62" i="5"/>
  <c r="BJ62" i="5" s="1"/>
  <c r="BO9" i="1"/>
  <c r="BB9" i="1"/>
  <c r="BC9" i="1" s="1"/>
  <c r="BQ9" i="1" s="1"/>
  <c r="AV62" i="5" l="1"/>
  <c r="BP9" i="1"/>
  <c r="BD9" i="1"/>
  <c r="BR9" i="1" s="1"/>
  <c r="BK62" i="5" l="1"/>
  <c r="AW62" i="5"/>
  <c r="BL62" i="5" s="1"/>
  <c r="BE9" i="1"/>
  <c r="AX62" i="5" l="1"/>
  <c r="BK339" i="5"/>
  <c r="BK338" i="5"/>
  <c r="E47" i="5" s="1"/>
  <c r="B39" i="5" s="1"/>
  <c r="BF9" i="1"/>
  <c r="BQ344" i="5" l="1"/>
  <c r="BQ345" i="5"/>
  <c r="BQ342" i="5"/>
  <c r="G42" i="5"/>
  <c r="F42" i="5" s="1"/>
  <c r="BQ343" i="5"/>
  <c r="BQ346" i="5"/>
  <c r="AY207" i="5"/>
  <c r="AY205" i="5"/>
  <c r="AY206" i="5"/>
  <c r="AY204" i="5"/>
  <c r="AY203" i="5"/>
  <c r="AY201" i="5"/>
  <c r="AY200" i="5"/>
  <c r="AY202" i="5"/>
  <c r="AY84" i="5"/>
  <c r="AY102" i="5"/>
  <c r="AY78" i="5"/>
  <c r="AY156" i="5"/>
  <c r="AY159" i="5"/>
  <c r="AY169" i="5"/>
  <c r="AY116" i="5"/>
  <c r="AY167" i="5"/>
  <c r="AY195" i="5"/>
  <c r="AY121" i="5"/>
  <c r="AY146" i="5"/>
  <c r="AY71" i="5"/>
  <c r="AY179" i="5"/>
  <c r="AY88" i="5"/>
  <c r="AY187" i="5"/>
  <c r="AY104" i="5"/>
  <c r="AY144" i="5"/>
  <c r="AY131" i="5"/>
  <c r="AY108" i="5"/>
  <c r="AY166" i="5"/>
  <c r="AY162" i="5"/>
  <c r="AY112" i="5"/>
  <c r="AY123" i="5"/>
  <c r="AY62" i="5"/>
  <c r="AY72" i="5"/>
  <c r="AY99" i="5"/>
  <c r="AY173" i="5"/>
  <c r="AY69" i="5"/>
  <c r="AY171" i="5"/>
  <c r="AY100" i="5"/>
  <c r="AY199" i="5"/>
  <c r="AY178" i="5"/>
  <c r="AY92" i="5"/>
  <c r="AY209" i="5"/>
  <c r="AY68" i="5"/>
  <c r="AY115" i="5"/>
  <c r="AY120" i="5"/>
  <c r="AY147" i="5"/>
  <c r="AY134" i="5"/>
  <c r="AY96" i="5"/>
  <c r="AY208" i="5"/>
  <c r="AY175" i="5"/>
  <c r="AY67" i="5"/>
  <c r="AY97" i="5"/>
  <c r="AY155" i="5"/>
  <c r="AY76" i="5"/>
  <c r="AY185" i="5"/>
  <c r="AY66" i="5"/>
  <c r="AY212" i="5"/>
  <c r="AY192" i="5"/>
  <c r="AY152" i="5"/>
  <c r="AY107" i="5"/>
  <c r="AY150" i="5"/>
  <c r="AY94" i="5"/>
  <c r="AY128" i="5"/>
  <c r="AY143" i="5"/>
  <c r="AY183" i="5"/>
  <c r="AY182" i="5"/>
  <c r="AY80" i="5"/>
  <c r="AY124" i="5"/>
  <c r="AY148" i="5"/>
  <c r="AY153" i="5"/>
  <c r="AY95" i="5"/>
  <c r="AY109" i="5"/>
  <c r="AY106" i="5"/>
  <c r="AY70" i="5"/>
  <c r="AY184" i="5"/>
  <c r="AY174" i="5"/>
  <c r="AY213" i="5"/>
  <c r="AY79" i="5"/>
  <c r="AY172" i="5"/>
  <c r="AY130" i="5"/>
  <c r="AY126" i="5"/>
  <c r="AY81" i="5"/>
  <c r="AY98" i="5"/>
  <c r="AY189" i="5"/>
  <c r="AY91" i="5"/>
  <c r="AY117" i="5"/>
  <c r="AY105" i="5"/>
  <c r="AY110" i="5"/>
  <c r="AY161" i="5"/>
  <c r="AY196" i="5"/>
  <c r="AY137" i="5"/>
  <c r="AY142" i="5"/>
  <c r="AY165" i="5"/>
  <c r="AY180" i="5"/>
  <c r="AY168" i="5"/>
  <c r="AY151" i="5"/>
  <c r="AY140" i="5"/>
  <c r="AY158" i="5"/>
  <c r="AY198" i="5"/>
  <c r="AY193" i="5"/>
  <c r="AY127" i="5"/>
  <c r="AY191" i="5"/>
  <c r="AY113" i="5"/>
  <c r="AY164" i="5"/>
  <c r="AY176" i="5"/>
  <c r="AY135" i="5"/>
  <c r="AY170" i="5"/>
  <c r="AY83" i="5"/>
  <c r="AY211" i="5"/>
  <c r="AY89" i="5"/>
  <c r="AY111" i="5"/>
  <c r="AY186" i="5"/>
  <c r="AY139" i="5"/>
  <c r="AY197" i="5"/>
  <c r="AY65" i="5"/>
  <c r="AY103" i="5"/>
  <c r="AY133" i="5"/>
  <c r="AY118" i="5"/>
  <c r="AY190" i="5"/>
  <c r="AY119" i="5"/>
  <c r="AY93" i="5"/>
  <c r="AY73" i="5"/>
  <c r="AY82" i="5"/>
  <c r="AY141" i="5"/>
  <c r="AY129" i="5"/>
  <c r="AY64" i="5"/>
  <c r="AY210" i="5"/>
  <c r="AY157" i="5"/>
  <c r="AY177" i="5"/>
  <c r="AY136" i="5"/>
  <c r="AY87" i="5"/>
  <c r="AY181" i="5"/>
  <c r="AY194" i="5"/>
  <c r="AY74" i="5"/>
  <c r="AY122" i="5"/>
  <c r="AY154" i="5"/>
  <c r="AY101" i="5"/>
  <c r="AY75" i="5"/>
  <c r="AY132" i="5"/>
  <c r="AY188" i="5"/>
  <c r="AY149" i="5"/>
  <c r="AY90" i="5"/>
  <c r="AY77" i="5"/>
  <c r="AY85" i="5"/>
  <c r="AY114" i="5"/>
  <c r="AY163" i="5"/>
  <c r="AY160" i="5"/>
  <c r="AY145" i="5"/>
  <c r="AY86" i="5"/>
  <c r="AY125" i="5"/>
  <c r="AY63" i="5"/>
  <c r="AY138" i="5"/>
  <c r="AY214" i="5"/>
  <c r="AY215" i="5"/>
  <c r="AY217" i="5"/>
  <c r="AY216" i="5"/>
  <c r="AY218" i="5"/>
  <c r="AY219" i="5"/>
  <c r="AY224" i="5"/>
  <c r="AY221" i="5"/>
  <c r="AY222" i="5"/>
  <c r="AY223" i="5"/>
  <c r="AY220" i="5"/>
  <c r="AY231" i="5"/>
  <c r="AY227" i="5"/>
  <c r="AY229" i="5"/>
  <c r="AY230" i="5"/>
  <c r="AY225" i="5"/>
  <c r="AY226" i="5"/>
  <c r="AY228" i="5"/>
  <c r="AY235" i="5"/>
  <c r="AY234" i="5"/>
  <c r="AY232" i="5"/>
  <c r="AY236" i="5"/>
  <c r="AY233" i="5"/>
  <c r="AY237" i="5"/>
  <c r="AY239" i="5"/>
  <c r="AY243" i="5"/>
  <c r="AY242" i="5"/>
  <c r="AY238" i="5"/>
  <c r="AY244" i="5"/>
  <c r="AY241" i="5"/>
  <c r="AY240" i="5"/>
  <c r="AY247" i="5"/>
  <c r="AY245" i="5"/>
  <c r="AY246" i="5"/>
  <c r="AY248" i="5"/>
  <c r="AY250" i="5"/>
  <c r="AY249" i="5"/>
  <c r="AY256" i="5"/>
  <c r="AY257" i="5"/>
  <c r="AY251" i="5"/>
  <c r="AY255" i="5"/>
  <c r="AY252" i="5"/>
  <c r="AY254" i="5"/>
  <c r="AY253" i="5"/>
  <c r="AY260" i="5"/>
  <c r="AY262" i="5"/>
  <c r="AY261" i="5"/>
  <c r="AY263" i="5"/>
  <c r="AY259" i="5"/>
  <c r="AY258" i="5"/>
  <c r="AY264" i="5"/>
  <c r="AY270" i="5"/>
  <c r="AY268" i="5"/>
  <c r="AY269" i="5"/>
  <c r="AY266" i="5"/>
  <c r="AY267" i="5"/>
  <c r="AY265" i="5"/>
  <c r="AY275" i="5"/>
  <c r="AY273" i="5"/>
  <c r="AY276" i="5"/>
  <c r="AY272" i="5"/>
  <c r="AY271" i="5"/>
  <c r="AY274" i="5"/>
  <c r="AY278" i="5"/>
  <c r="AY280" i="5"/>
  <c r="AY284" i="5"/>
  <c r="AY282" i="5"/>
  <c r="AY283" i="5"/>
  <c r="AY279" i="5"/>
  <c r="AY281" i="5"/>
  <c r="AY277" i="5"/>
  <c r="AY286" i="5"/>
  <c r="AY287" i="5"/>
  <c r="AY285" i="5"/>
  <c r="AY288" i="5"/>
  <c r="AY289" i="5"/>
  <c r="AY292" i="5"/>
  <c r="AY290" i="5"/>
  <c r="AY295" i="5"/>
  <c r="AY296" i="5"/>
  <c r="AY293" i="5"/>
  <c r="AY291" i="5"/>
  <c r="AY294" i="5"/>
  <c r="AY301" i="5"/>
  <c r="AY298" i="5"/>
  <c r="AY299" i="5"/>
  <c r="AY300" i="5"/>
  <c r="AY297" i="5"/>
  <c r="AY308" i="5"/>
  <c r="AY304" i="5"/>
  <c r="AY305" i="5"/>
  <c r="AY306" i="5"/>
  <c r="AY307" i="5"/>
  <c r="AY303" i="5"/>
  <c r="AY302" i="5"/>
  <c r="AY311" i="5"/>
  <c r="AY314" i="5"/>
  <c r="AY312" i="5"/>
  <c r="AY309" i="5"/>
  <c r="AY310" i="5"/>
  <c r="AY313" i="5"/>
  <c r="AY315" i="5"/>
  <c r="AY322" i="5"/>
  <c r="AY319" i="5"/>
  <c r="AY321" i="5"/>
  <c r="AY317" i="5"/>
  <c r="AY318" i="5"/>
  <c r="AY316" i="5"/>
  <c r="AY320" i="5"/>
  <c r="AY327" i="5"/>
  <c r="AY324" i="5"/>
  <c r="AY323" i="5"/>
  <c r="AY325" i="5"/>
  <c r="AY328" i="5"/>
  <c r="AY326" i="5"/>
  <c r="AY335" i="5"/>
  <c r="AY336" i="5"/>
  <c r="AY333" i="5"/>
  <c r="AY334" i="5"/>
  <c r="AY331" i="5"/>
  <c r="AX338" i="5"/>
  <c r="AY329" i="5"/>
  <c r="AY330" i="5"/>
  <c r="AY337" i="5"/>
  <c r="AY332" i="5"/>
  <c r="AZ10" i="1"/>
  <c r="BA10" i="1" s="1"/>
  <c r="BO10" i="1" s="1"/>
  <c r="E44" i="5" l="1"/>
  <c r="E43" i="5" s="1"/>
  <c r="E45" i="5"/>
  <c r="BQ347" i="5"/>
  <c r="BQ341" i="5" s="1"/>
  <c r="BQ348" i="5"/>
  <c r="BB10" i="1"/>
  <c r="BP10" i="1" s="1"/>
  <c r="BN10" i="1"/>
  <c r="BC10" i="1" l="1"/>
  <c r="BQ10" i="1" s="1"/>
  <c r="BD10" i="1" l="1"/>
  <c r="BR10" i="1" s="1"/>
  <c r="BE10" i="1" l="1"/>
  <c r="BF10" i="1" s="1"/>
  <c r="AZ11" i="1" l="1"/>
  <c r="BA11" i="1" l="1"/>
  <c r="BN11" i="1"/>
  <c r="BO11" i="1" l="1"/>
  <c r="BB11" i="1"/>
  <c r="BC11" i="1" s="1"/>
  <c r="BQ11" i="1" s="1"/>
  <c r="BP11" i="1" l="1"/>
  <c r="BD11" i="1"/>
  <c r="BR11" i="1" s="1"/>
  <c r="BE11" i="1" l="1"/>
  <c r="BF11" i="1" l="1"/>
  <c r="AZ12" i="1" l="1"/>
  <c r="BA12" i="1" l="1"/>
  <c r="BN12" i="1"/>
  <c r="BO12" i="1" l="1"/>
  <c r="BB12" i="1"/>
  <c r="BC12" i="1" s="1"/>
  <c r="BQ12" i="1" s="1"/>
  <c r="BP12" i="1" l="1"/>
  <c r="BD12" i="1"/>
  <c r="BR12" i="1" s="1"/>
  <c r="BE12" i="1" l="1"/>
  <c r="BF12" i="1" l="1"/>
  <c r="AZ13" i="1" l="1"/>
  <c r="BA13" i="1" l="1"/>
  <c r="BN13" i="1"/>
  <c r="BO13" i="1" l="1"/>
  <c r="BB13" i="1"/>
  <c r="BC13" i="1" s="1"/>
  <c r="BQ13" i="1" s="1"/>
  <c r="BP13" i="1" l="1"/>
  <c r="BD13" i="1"/>
  <c r="BR13" i="1" s="1"/>
  <c r="BE13" i="1" l="1"/>
  <c r="BF13" i="1" l="1"/>
  <c r="AZ14" i="1" l="1"/>
  <c r="BA14" i="1" l="1"/>
  <c r="BN14" i="1"/>
  <c r="BO14" i="1" l="1"/>
  <c r="BB14" i="1"/>
  <c r="BP14" i="1" l="1"/>
  <c r="BC14" i="1"/>
  <c r="BD14" i="1" l="1"/>
  <c r="BR14" i="1" s="1"/>
  <c r="BQ14" i="1"/>
  <c r="BE14" i="1" l="1"/>
  <c r="BF14" i="1" l="1"/>
  <c r="AZ15" i="1" l="1"/>
  <c r="BN15" i="1" l="1"/>
  <c r="BA15" i="1"/>
  <c r="BO15" i="1" l="1"/>
  <c r="BB15" i="1"/>
  <c r="BP15" i="1" s="1"/>
  <c r="BC15" i="1" l="1"/>
  <c r="BQ15" i="1" l="1"/>
  <c r="BD15" i="1"/>
  <c r="BR15" i="1" s="1"/>
  <c r="BE15" i="1" l="1"/>
  <c r="BF15" i="1" l="1"/>
  <c r="AZ16" i="1" l="1"/>
  <c r="BA16" i="1" s="1"/>
  <c r="BO16" i="1" l="1"/>
  <c r="BB16" i="1"/>
  <c r="BP16" i="1" s="1"/>
  <c r="BN16" i="1"/>
  <c r="BC16" i="1" l="1"/>
  <c r="BQ16" i="1" s="1"/>
  <c r="BD16" i="1" l="1"/>
  <c r="BR16" i="1" s="1"/>
  <c r="BE16" i="1" l="1"/>
  <c r="BF16" i="1" s="1"/>
  <c r="AZ17" i="1" s="1"/>
  <c r="BA17" i="1" s="1"/>
  <c r="BO17" i="1" s="1"/>
  <c r="BN17" i="1" l="1"/>
  <c r="BB17" i="1"/>
  <c r="BP17" i="1" s="1"/>
  <c r="BC17" i="1" l="1"/>
  <c r="BQ17" i="1" s="1"/>
  <c r="BD17" i="1" l="1"/>
  <c r="BR17" i="1" s="1"/>
  <c r="BE17" i="1" l="1"/>
  <c r="BF17" i="1" s="1"/>
  <c r="AZ18" i="1"/>
  <c r="BA18" i="1" l="1"/>
  <c r="BN18" i="1"/>
  <c r="BO18" i="1" l="1"/>
  <c r="BB18" i="1"/>
  <c r="BC18" i="1" s="1"/>
  <c r="BQ18" i="1" s="1"/>
  <c r="BP18" i="1" l="1"/>
  <c r="BD18" i="1"/>
  <c r="BR18" i="1" s="1"/>
  <c r="BE18" i="1" l="1"/>
  <c r="BF18" i="1" s="1"/>
  <c r="AZ19" i="1" l="1"/>
  <c r="BN19" i="1" l="1"/>
  <c r="BA19" i="1"/>
  <c r="BO19" i="1" l="1"/>
  <c r="BB19" i="1"/>
  <c r="BP19" i="1" l="1"/>
  <c r="BC19" i="1"/>
  <c r="BD19" i="1" s="1"/>
  <c r="BR19" i="1" s="1"/>
  <c r="BQ19" i="1" l="1"/>
  <c r="BE19" i="1"/>
  <c r="BF19" i="1" s="1"/>
  <c r="AZ20" i="1" l="1"/>
  <c r="BN20" i="1" l="1"/>
  <c r="BA20" i="1"/>
  <c r="BO20" i="1" l="1"/>
  <c r="BB20" i="1"/>
  <c r="BP20" i="1" s="1"/>
  <c r="BC20" i="1" l="1"/>
  <c r="BQ20" i="1" s="1"/>
  <c r="BD20" i="1" l="1"/>
  <c r="BR20" i="1" s="1"/>
  <c r="BE20" i="1" l="1"/>
  <c r="BF20" i="1" s="1"/>
  <c r="AZ21" i="1" s="1"/>
  <c r="BA21" i="1" l="1"/>
  <c r="BB21" i="1" s="1"/>
  <c r="BP21" i="1" s="1"/>
  <c r="BN21" i="1"/>
  <c r="BC21" i="1" l="1"/>
  <c r="BQ21" i="1" s="1"/>
  <c r="BO21" i="1"/>
  <c r="BD21" i="1" l="1"/>
  <c r="BR21" i="1" s="1"/>
  <c r="BE21" i="1" l="1"/>
  <c r="BF21" i="1" s="1"/>
  <c r="AZ22" i="1"/>
  <c r="BA22" i="1" l="1"/>
  <c r="BO22" i="1" s="1"/>
  <c r="BN22" i="1"/>
  <c r="BB22" i="1" l="1"/>
  <c r="BP22" i="1" s="1"/>
  <c r="BC22" i="1" l="1"/>
  <c r="BQ22" i="1" s="1"/>
  <c r="BD22" i="1" l="1"/>
  <c r="BR22" i="1" s="1"/>
  <c r="BE22" i="1" l="1"/>
  <c r="BF22" i="1" s="1"/>
  <c r="AZ23" i="1"/>
  <c r="BA23" i="1" l="1"/>
  <c r="BB23" i="1" s="1"/>
  <c r="BP23" i="1" s="1"/>
  <c r="BN23" i="1"/>
  <c r="BC23" i="1" l="1"/>
  <c r="BQ23" i="1" s="1"/>
  <c r="BO23" i="1"/>
  <c r="BD23" i="1" l="1"/>
  <c r="BR23" i="1" s="1"/>
  <c r="BE23" i="1" l="1"/>
  <c r="BF23" i="1" s="1"/>
  <c r="AZ24" i="1" s="1"/>
  <c r="BA24" i="1" l="1"/>
  <c r="BO24" i="1" s="1"/>
  <c r="BN24" i="1"/>
  <c r="BB24" i="1" l="1"/>
  <c r="BP24" i="1" s="1"/>
  <c r="BC24" i="1" l="1"/>
  <c r="BQ24" i="1" s="1"/>
  <c r="BD24" i="1" l="1"/>
  <c r="BR24" i="1" s="1"/>
  <c r="BE24" i="1" l="1"/>
  <c r="BF24" i="1" s="1"/>
  <c r="AZ25" i="1" s="1"/>
  <c r="BA25" i="1" s="1"/>
  <c r="BB25" i="1" s="1"/>
  <c r="BP25" i="1" s="1"/>
  <c r="BN25" i="1" l="1"/>
  <c r="BC25" i="1"/>
  <c r="BQ25" i="1" s="1"/>
  <c r="BO25" i="1"/>
  <c r="BD25" i="1" l="1"/>
  <c r="BR25" i="1" s="1"/>
  <c r="BE25" i="1" l="1"/>
  <c r="BF25" i="1" s="1"/>
  <c r="AZ26" i="1" l="1"/>
  <c r="BA26" i="1" l="1"/>
  <c r="BO26" i="1" s="1"/>
  <c r="BN26" i="1"/>
  <c r="BB26" i="1" l="1"/>
  <c r="BP26" i="1" s="1"/>
  <c r="BC26" i="1" l="1"/>
  <c r="BQ26" i="1" s="1"/>
  <c r="BD26" i="1" l="1"/>
  <c r="BR26" i="1" s="1"/>
  <c r="BE26" i="1" l="1"/>
  <c r="BF26" i="1" s="1"/>
  <c r="AZ27" i="1" s="1"/>
  <c r="BN27" i="1" l="1"/>
  <c r="BA27" i="1"/>
  <c r="BB27" i="1" s="1"/>
  <c r="BP27" i="1" s="1"/>
  <c r="BO27" i="1" l="1"/>
  <c r="BC27" i="1"/>
  <c r="BQ27" i="1" l="1"/>
  <c r="BD27" i="1"/>
  <c r="BR27" i="1" s="1"/>
  <c r="BE27" i="1" l="1"/>
  <c r="BF27" i="1" l="1"/>
  <c r="AZ28" i="1" l="1"/>
  <c r="BA28" i="1" s="1"/>
  <c r="BO28" i="1" s="1"/>
  <c r="BB28" i="1" l="1"/>
  <c r="BN28" i="1"/>
  <c r="BP28" i="1" l="1"/>
  <c r="BC28" i="1"/>
  <c r="BQ28" i="1" l="1"/>
  <c r="BD28" i="1"/>
  <c r="BR28" i="1" s="1"/>
  <c r="BE28" i="1" l="1"/>
  <c r="BF28" i="1" l="1"/>
  <c r="AZ29" i="1" l="1"/>
  <c r="BA29" i="1" l="1"/>
  <c r="BN29" i="1"/>
  <c r="BO29" i="1" l="1"/>
  <c r="BB29" i="1"/>
  <c r="BP29" i="1" l="1"/>
  <c r="BC29" i="1"/>
  <c r="BQ29" i="1" s="1"/>
  <c r="BD29" i="1" l="1"/>
  <c r="BR29" i="1" s="1"/>
  <c r="BE29" i="1" l="1"/>
  <c r="BF29" i="1" l="1"/>
  <c r="AZ30" i="1" l="1"/>
  <c r="BA30" i="1" l="1"/>
  <c r="BN30" i="1"/>
  <c r="BO30" i="1" l="1"/>
  <c r="BB30" i="1"/>
  <c r="BC30" i="1" s="1"/>
  <c r="BQ30" i="1" s="1"/>
  <c r="BP30" i="1" l="1"/>
  <c r="BD30" i="1"/>
  <c r="BR30" i="1" s="1"/>
  <c r="BE30" i="1" l="1"/>
  <c r="BF30" i="1" l="1"/>
  <c r="AZ31" i="1" l="1"/>
  <c r="BA31" i="1" l="1"/>
  <c r="BN31" i="1"/>
  <c r="BO31" i="1" l="1"/>
  <c r="BB31" i="1"/>
  <c r="BP31" i="1" l="1"/>
  <c r="BC31" i="1"/>
  <c r="BQ31" i="1" s="1"/>
  <c r="BD31" i="1" l="1"/>
  <c r="BR31" i="1" s="1"/>
  <c r="BE31" i="1" l="1"/>
  <c r="BF31" i="1" l="1"/>
  <c r="AZ32" i="1" l="1"/>
  <c r="BA32" i="1" s="1"/>
  <c r="BO32" i="1" s="1"/>
  <c r="BB32" i="1" l="1"/>
  <c r="BP32" i="1" s="1"/>
  <c r="BN32" i="1"/>
  <c r="BC32" i="1" l="1"/>
  <c r="BQ32" i="1" s="1"/>
  <c r="BD32" i="1" l="1"/>
  <c r="BR32" i="1" s="1"/>
  <c r="BE32" i="1" l="1"/>
  <c r="BF32" i="1" s="1"/>
  <c r="AZ33" i="1" s="1"/>
  <c r="BA33" i="1" l="1"/>
  <c r="BN33" i="1"/>
  <c r="BO33" i="1" l="1"/>
  <c r="BB33" i="1"/>
  <c r="BP33" i="1" l="1"/>
  <c r="BC33" i="1"/>
  <c r="BQ33" i="1" s="1"/>
  <c r="BD33" i="1" l="1"/>
  <c r="BR33" i="1" s="1"/>
  <c r="BE33" i="1" l="1"/>
  <c r="BF33" i="1" s="1"/>
  <c r="AZ34" i="1" s="1"/>
  <c r="BN34" i="1" s="1"/>
  <c r="BA34" i="1" l="1"/>
  <c r="BO34" i="1" s="1"/>
  <c r="BB34" i="1" l="1"/>
  <c r="BP34" i="1" s="1"/>
  <c r="BC34" i="1" l="1"/>
  <c r="BQ34" i="1" s="1"/>
  <c r="BD34" i="1" l="1"/>
  <c r="BR34" i="1" s="1"/>
  <c r="BE34" i="1" l="1"/>
  <c r="BF34" i="1" s="1"/>
  <c r="AZ35" i="1" s="1"/>
  <c r="BA35" i="1" l="1"/>
  <c r="BO35" i="1" s="1"/>
  <c r="BN35" i="1"/>
  <c r="BB35" i="1" l="1"/>
  <c r="BP35" i="1" s="1"/>
  <c r="BC35" i="1" l="1"/>
  <c r="BQ35" i="1" s="1"/>
  <c r="BD35" i="1" l="1"/>
  <c r="BR35" i="1" s="1"/>
  <c r="BE35" i="1" l="1"/>
  <c r="BF35" i="1" s="1"/>
  <c r="AZ36" i="1" s="1"/>
  <c r="BN36" i="1" s="1"/>
  <c r="BA36" i="1" l="1"/>
  <c r="BB36" i="1" s="1"/>
  <c r="BP36" i="1" s="1"/>
  <c r="BC36" i="1" l="1"/>
  <c r="BQ36" i="1" s="1"/>
  <c r="BO36" i="1"/>
  <c r="BD36" i="1" l="1"/>
  <c r="BR36" i="1" s="1"/>
  <c r="BE36" i="1" l="1"/>
  <c r="BF36" i="1" s="1"/>
  <c r="AZ37" i="1"/>
  <c r="BA37" i="1" l="1"/>
  <c r="BN37" i="1"/>
  <c r="BO37" i="1" l="1"/>
  <c r="BB37" i="1"/>
  <c r="BP37" i="1" l="1"/>
  <c r="BC37" i="1"/>
  <c r="BQ37" i="1" l="1"/>
  <c r="BD37" i="1"/>
  <c r="BR37" i="1" s="1"/>
  <c r="BE37" i="1" l="1"/>
  <c r="BF37" i="1" s="1"/>
  <c r="AZ38" i="1" l="1"/>
  <c r="BA38" i="1" s="1"/>
  <c r="BO38" i="1" l="1"/>
  <c r="BB38" i="1"/>
  <c r="BP38" i="1" s="1"/>
  <c r="BN38" i="1"/>
  <c r="BC38" i="1" l="1"/>
  <c r="BQ38" i="1" s="1"/>
  <c r="BD38" i="1" l="1"/>
  <c r="BR38" i="1" s="1"/>
  <c r="BE38" i="1" l="1"/>
  <c r="BF38" i="1" s="1"/>
  <c r="AZ39" i="1" s="1"/>
  <c r="BA39" i="1" s="1"/>
  <c r="BO39" i="1" s="1"/>
  <c r="BB39" i="1" l="1"/>
  <c r="BP39" i="1" s="1"/>
  <c r="BN39" i="1"/>
  <c r="BC39" i="1" l="1"/>
  <c r="BQ39" i="1" s="1"/>
  <c r="BD39" i="1" l="1"/>
  <c r="BR39" i="1" s="1"/>
  <c r="BE39" i="1" l="1"/>
  <c r="BF39" i="1" s="1"/>
  <c r="AZ40" i="1" s="1"/>
  <c r="BN40" i="1" l="1"/>
  <c r="BA40" i="1"/>
  <c r="BO40" i="1" s="1"/>
  <c r="BB40" i="1" l="1"/>
  <c r="BC40" i="1" l="1"/>
  <c r="BQ40" i="1" s="1"/>
  <c r="BP40" i="1"/>
  <c r="BD40" i="1" l="1"/>
  <c r="BR40" i="1" s="1"/>
  <c r="BE40" i="1" l="1"/>
  <c r="BF40" i="1" s="1"/>
  <c r="AZ41" i="1" s="1"/>
  <c r="BA41" i="1" s="1"/>
  <c r="BN41" i="1" l="1"/>
  <c r="BO41" i="1"/>
  <c r="BB41" i="1"/>
  <c r="BP41" i="1" s="1"/>
  <c r="BC41" i="1" l="1"/>
  <c r="BQ41" i="1" s="1"/>
  <c r="BD41" i="1" l="1"/>
  <c r="BR41" i="1" s="1"/>
  <c r="BE41" i="1" l="1"/>
  <c r="BF41" i="1" s="1"/>
  <c r="AZ42" i="1" s="1"/>
  <c r="BN42" i="1" s="1"/>
  <c r="BA42" i="1" l="1"/>
  <c r="BO42" i="1" s="1"/>
  <c r="BB42" i="1" l="1"/>
  <c r="BP42" i="1" s="1"/>
  <c r="BC42" i="1" l="1"/>
  <c r="BQ42" i="1" s="1"/>
  <c r="BD42" i="1" l="1"/>
  <c r="BR42" i="1" s="1"/>
  <c r="BE42" i="1" l="1"/>
  <c r="BF42" i="1" s="1"/>
  <c r="AZ43" i="1" s="1"/>
  <c r="BN43" i="1" s="1"/>
  <c r="BA43" i="1" l="1"/>
  <c r="BO43" i="1" s="1"/>
  <c r="BB43" i="1" l="1"/>
  <c r="BP43" i="1" s="1"/>
  <c r="BC43" i="1" l="1"/>
  <c r="BQ43" i="1" s="1"/>
  <c r="BD43" i="1" l="1"/>
  <c r="BR43" i="1" s="1"/>
  <c r="BE43" i="1" l="1"/>
  <c r="BF43" i="1" s="1"/>
  <c r="AZ44" i="1" s="1"/>
  <c r="BN44" i="1" s="1"/>
  <c r="BA44" i="1" l="1"/>
  <c r="BO44" i="1" s="1"/>
  <c r="BB44" i="1" l="1"/>
  <c r="BP44" i="1" s="1"/>
  <c r="BC44" i="1" l="1"/>
  <c r="BQ44" i="1" s="1"/>
  <c r="BD44" i="1"/>
  <c r="BR44" i="1" s="1"/>
  <c r="BE44" i="1" l="1"/>
  <c r="BF44" i="1" s="1"/>
  <c r="AZ45" i="1" s="1"/>
  <c r="BA45" i="1" s="1"/>
  <c r="BN45" i="1" l="1"/>
  <c r="BO45" i="1"/>
  <c r="BB45" i="1"/>
  <c r="BC45" i="1" s="1"/>
  <c r="BQ45" i="1" s="1"/>
  <c r="BP45" i="1" l="1"/>
  <c r="BD45" i="1"/>
  <c r="BR45" i="1" s="1"/>
  <c r="BE45" i="1" l="1"/>
  <c r="BF45" i="1" s="1"/>
  <c r="AZ46" i="1" l="1"/>
  <c r="BA46" i="1" l="1"/>
  <c r="BN46" i="1"/>
  <c r="BO46" i="1" l="1"/>
  <c r="BB46" i="1"/>
  <c r="BC46" i="1" l="1"/>
  <c r="BQ46" i="1" s="1"/>
  <c r="BP46" i="1"/>
  <c r="BD46" i="1" l="1"/>
  <c r="BR46" i="1" s="1"/>
  <c r="BE46" i="1" l="1"/>
  <c r="BF46" i="1" s="1"/>
  <c r="AZ47" i="1" l="1"/>
  <c r="BA47" i="1" s="1"/>
  <c r="BO47" i="1" s="1"/>
  <c r="BN47" i="1" l="1"/>
  <c r="BB47" i="1"/>
  <c r="BP47" i="1" s="1"/>
  <c r="BC47" i="1" l="1"/>
  <c r="BQ47" i="1" s="1"/>
  <c r="BD47" i="1" l="1"/>
  <c r="BR47" i="1" s="1"/>
  <c r="BE47" i="1" l="1"/>
  <c r="BF47" i="1" s="1"/>
  <c r="AZ48" i="1" s="1"/>
  <c r="BA48" i="1" s="1"/>
  <c r="BO48" i="1" s="1"/>
  <c r="BB48" i="1" l="1"/>
  <c r="BP48" i="1" s="1"/>
  <c r="BN48" i="1"/>
  <c r="BC48" i="1" l="1"/>
  <c r="BQ48" i="1" s="1"/>
  <c r="BD48" i="1" l="1"/>
  <c r="BR48" i="1" s="1"/>
  <c r="BE48" i="1" l="1"/>
  <c r="BF48" i="1" s="1"/>
  <c r="AZ49" i="1"/>
  <c r="BA49" i="1" l="1"/>
  <c r="BN49" i="1"/>
  <c r="BO49" i="1" l="1"/>
  <c r="BB49" i="1"/>
  <c r="BC49" i="1" s="1"/>
  <c r="BQ49" i="1" s="1"/>
  <c r="BP49" i="1" l="1"/>
  <c r="BD49" i="1"/>
  <c r="BR49" i="1" s="1"/>
  <c r="BE49" i="1" l="1"/>
  <c r="BF49" i="1" s="1"/>
  <c r="AZ50" i="1" l="1"/>
  <c r="BA50" i="1" s="1"/>
  <c r="BO50" i="1" s="1"/>
  <c r="BN50" i="1" l="1"/>
  <c r="BB50" i="1"/>
  <c r="BP50" i="1" l="1"/>
  <c r="BC50" i="1"/>
  <c r="BQ50" i="1" s="1"/>
  <c r="BD50" i="1" l="1"/>
  <c r="BR50" i="1" s="1"/>
  <c r="BE50" i="1" l="1"/>
  <c r="BF50" i="1" s="1"/>
  <c r="AZ51" i="1" l="1"/>
  <c r="BA51" i="1" s="1"/>
  <c r="BO51" i="1" s="1"/>
  <c r="BN51" i="1" l="1"/>
  <c r="BB51" i="1"/>
  <c r="BP51" i="1" l="1"/>
  <c r="BC51" i="1"/>
  <c r="BQ51" i="1" s="1"/>
  <c r="BD51" i="1" l="1"/>
  <c r="BR51" i="1" s="1"/>
  <c r="BE51" i="1" l="1"/>
  <c r="BF51" i="1" s="1"/>
  <c r="AZ52" i="1" l="1"/>
  <c r="BA52" i="1" l="1"/>
  <c r="BN52" i="1"/>
  <c r="BO52" i="1" l="1"/>
  <c r="BB52" i="1"/>
  <c r="BP52" i="1" l="1"/>
  <c r="BC52" i="1"/>
  <c r="BQ52" i="1" s="1"/>
  <c r="BD52" i="1" l="1"/>
  <c r="BR52" i="1" s="1"/>
  <c r="BE52" i="1" l="1"/>
  <c r="BF52" i="1" s="1"/>
  <c r="AZ53" i="1"/>
  <c r="BA53" i="1" s="1"/>
  <c r="BO53" i="1" s="1"/>
  <c r="BB53" i="1" l="1"/>
  <c r="BP53" i="1" s="1"/>
  <c r="BN53" i="1"/>
  <c r="BC53" i="1" l="1"/>
  <c r="BQ53" i="1" s="1"/>
  <c r="BD53" i="1" l="1"/>
  <c r="BR53" i="1" s="1"/>
  <c r="BE53" i="1" l="1"/>
  <c r="BF53" i="1" s="1"/>
  <c r="AZ54" i="1" s="1"/>
  <c r="BN54" i="1" l="1"/>
  <c r="BA54" i="1"/>
  <c r="BO54" i="1" s="1"/>
  <c r="BB54" i="1" l="1"/>
  <c r="BP54" i="1" l="1"/>
  <c r="BC54" i="1"/>
  <c r="BQ54" i="1" l="1"/>
  <c r="BD54" i="1"/>
  <c r="BR54" i="1" s="1"/>
  <c r="BE54" i="1" l="1"/>
  <c r="BF54" i="1" s="1"/>
  <c r="AZ55" i="1" l="1"/>
  <c r="BA55" i="1" s="1"/>
  <c r="BB55" i="1" l="1"/>
  <c r="BO55" i="1"/>
  <c r="BN55" i="1"/>
  <c r="BP55" i="1" l="1"/>
  <c r="BC55" i="1"/>
  <c r="BD55" i="1" l="1"/>
  <c r="BR55" i="1" s="1"/>
  <c r="BQ55" i="1"/>
  <c r="BE55" i="1" l="1"/>
  <c r="BF55" i="1" s="1"/>
  <c r="AZ56" i="1" l="1"/>
  <c r="BA56" i="1" l="1"/>
  <c r="BO56" i="1" s="1"/>
  <c r="BN56" i="1"/>
  <c r="BB56" i="1" l="1"/>
  <c r="BP56" i="1" l="1"/>
  <c r="BC56" i="1"/>
  <c r="BQ56" i="1" s="1"/>
  <c r="BD56" i="1" l="1"/>
  <c r="BR56" i="1" s="1"/>
  <c r="BE56" i="1" l="1"/>
  <c r="BF56" i="1" s="1"/>
  <c r="AZ57" i="1" l="1"/>
  <c r="BA57" i="1" s="1"/>
  <c r="BO57" i="1" l="1"/>
  <c r="BB57" i="1"/>
  <c r="BP57" i="1" s="1"/>
  <c r="BN57" i="1"/>
  <c r="BC57" i="1" l="1"/>
  <c r="BQ57" i="1" s="1"/>
  <c r="BD57" i="1" l="1"/>
  <c r="BR57" i="1" s="1"/>
  <c r="BE57" i="1" l="1"/>
  <c r="BF57" i="1" s="1"/>
  <c r="AZ58" i="1" s="1"/>
  <c r="BA58" i="1" s="1"/>
  <c r="BO58" i="1" l="1"/>
  <c r="BN58" i="1"/>
  <c r="BB58" i="1"/>
  <c r="BP58" i="1" s="1"/>
  <c r="BC58" i="1" l="1"/>
  <c r="BQ58" i="1" s="1"/>
  <c r="BD58" i="1" l="1"/>
  <c r="BR58" i="1" s="1"/>
  <c r="BE58" i="1" l="1"/>
  <c r="BF58" i="1" s="1"/>
  <c r="AZ59" i="1" l="1"/>
  <c r="BA59" i="1" s="1"/>
  <c r="BO59" i="1" s="1"/>
  <c r="BB59" i="1" l="1"/>
  <c r="BP59" i="1" s="1"/>
  <c r="BN59" i="1"/>
  <c r="BC59" i="1" l="1"/>
  <c r="BQ59" i="1" s="1"/>
  <c r="BD59" i="1" l="1"/>
  <c r="BR59" i="1" s="1"/>
  <c r="BE59" i="1" l="1"/>
  <c r="BF59" i="1" s="1"/>
  <c r="AZ60" i="1" s="1"/>
  <c r="BA60" i="1" s="1"/>
  <c r="BN60" i="1" l="1"/>
  <c r="BO60" i="1"/>
  <c r="BB60" i="1"/>
  <c r="BC60" i="1" s="1"/>
  <c r="BQ60" i="1" s="1"/>
  <c r="BP60" i="1" l="1"/>
  <c r="BD60" i="1"/>
  <c r="BR60" i="1" s="1"/>
  <c r="BE60" i="1" l="1"/>
  <c r="BF60" i="1" s="1"/>
  <c r="AZ61" i="1" l="1"/>
  <c r="BA61" i="1" s="1"/>
  <c r="BO61" i="1" s="1"/>
  <c r="BN61" i="1" l="1"/>
  <c r="BB61" i="1"/>
  <c r="BP61" i="1" s="1"/>
  <c r="BC61" i="1" l="1"/>
  <c r="BQ61" i="1" s="1"/>
  <c r="BD61" i="1" l="1"/>
  <c r="BR61" i="1" s="1"/>
  <c r="BE61" i="1" l="1"/>
  <c r="BF61" i="1" s="1"/>
  <c r="AZ62" i="1" l="1"/>
  <c r="BN62" i="1" l="1"/>
  <c r="BA62" i="1"/>
  <c r="BO62" i="1" s="1"/>
  <c r="BB62" i="1" l="1"/>
  <c r="BC62" i="1" s="1"/>
  <c r="BP62" i="1" l="1"/>
  <c r="BQ62" i="1"/>
  <c r="BD62" i="1"/>
  <c r="BR62" i="1" s="1"/>
  <c r="BE62" i="1" l="1"/>
  <c r="BF62" i="1" s="1"/>
  <c r="AZ63" i="1" l="1"/>
  <c r="BN63" i="1" l="1"/>
  <c r="BA63" i="1"/>
  <c r="BO63" i="1" s="1"/>
  <c r="BB63" i="1" l="1"/>
  <c r="BP63" i="1" s="1"/>
  <c r="BC63" i="1" l="1"/>
  <c r="BQ63" i="1" l="1"/>
  <c r="BD63" i="1"/>
  <c r="BR63" i="1" s="1"/>
  <c r="BE63" i="1" l="1"/>
  <c r="BF63" i="1" s="1"/>
  <c r="AZ64" i="1" l="1"/>
  <c r="BN64" i="1" l="1"/>
  <c r="BA64" i="1"/>
  <c r="BO64" i="1" s="1"/>
  <c r="BB64" i="1" l="1"/>
  <c r="BC64" i="1" l="1"/>
  <c r="BP64" i="1"/>
  <c r="BQ64" i="1" l="1"/>
  <c r="BD64" i="1"/>
  <c r="BR64" i="1" s="1"/>
  <c r="BE64" i="1" l="1"/>
  <c r="BF64" i="1" s="1"/>
  <c r="AZ65" i="1" l="1"/>
  <c r="BA65" i="1" l="1"/>
  <c r="BO65" i="1" s="1"/>
  <c r="BN65" i="1"/>
  <c r="BB65" i="1"/>
  <c r="BP65" i="1" s="1"/>
  <c r="BC65" i="1" l="1"/>
  <c r="BQ65" i="1" s="1"/>
  <c r="BD65" i="1" l="1"/>
  <c r="BR65" i="1" s="1"/>
  <c r="BE65" i="1" l="1"/>
  <c r="BF65" i="1" s="1"/>
  <c r="AZ66" i="1" s="1"/>
  <c r="BA66" i="1" l="1"/>
  <c r="BN66" i="1"/>
  <c r="BO66" i="1" l="1"/>
  <c r="BB66" i="1"/>
  <c r="BP66" i="1" s="1"/>
  <c r="BC66" i="1" l="1"/>
  <c r="BQ66" i="1" l="1"/>
  <c r="BD66" i="1"/>
  <c r="BR66" i="1" s="1"/>
  <c r="BE66" i="1" l="1"/>
  <c r="BF66" i="1" s="1"/>
  <c r="AZ67" i="1" l="1"/>
  <c r="BA67" i="1" s="1"/>
  <c r="BO67" i="1" s="1"/>
  <c r="BN67" i="1" l="1"/>
  <c r="BB67" i="1"/>
  <c r="BP67" i="1" s="1"/>
  <c r="BC67" i="1" l="1"/>
  <c r="BQ67" i="1" s="1"/>
  <c r="BD67" i="1" l="1"/>
  <c r="BR67" i="1" s="1"/>
  <c r="BE67" i="1" l="1"/>
  <c r="BF67" i="1" s="1"/>
  <c r="AZ68" i="1" s="1"/>
  <c r="BA68" i="1" l="1"/>
  <c r="BO68" i="1" s="1"/>
  <c r="BN68" i="1"/>
  <c r="BB68" i="1" l="1"/>
  <c r="BC68" i="1" l="1"/>
  <c r="BP68" i="1"/>
  <c r="BQ68" i="1" l="1"/>
  <c r="BD68" i="1"/>
  <c r="BR68" i="1" l="1"/>
  <c r="BE68" i="1"/>
  <c r="BF68" i="1" s="1"/>
  <c r="AZ69" i="1" s="1"/>
  <c r="BN69" i="1" s="1"/>
  <c r="BA69" i="1" l="1"/>
  <c r="BO69" i="1" s="1"/>
  <c r="BB69" i="1" l="1"/>
  <c r="BP69" i="1" s="1"/>
  <c r="BC69" i="1" l="1"/>
  <c r="BQ69" i="1" s="1"/>
  <c r="BD69" i="1" l="1"/>
  <c r="BR69" i="1" s="1"/>
  <c r="BE69" i="1" l="1"/>
  <c r="BF69" i="1" s="1"/>
  <c r="AZ70" i="1" s="1"/>
  <c r="BA70" i="1" s="1"/>
  <c r="BO70" i="1" s="1"/>
  <c r="BB70" i="1" l="1"/>
  <c r="BP70" i="1" s="1"/>
  <c r="BN70" i="1"/>
  <c r="BC70" i="1" l="1"/>
  <c r="BQ70" i="1" s="1"/>
  <c r="BD70" i="1" l="1"/>
  <c r="BR70" i="1" s="1"/>
  <c r="BE70" i="1" l="1"/>
  <c r="BF70" i="1" s="1"/>
  <c r="AZ71" i="1"/>
  <c r="BA71" i="1" l="1"/>
  <c r="BN71" i="1"/>
  <c r="BO71" i="1" l="1"/>
  <c r="BB71" i="1"/>
  <c r="BP71" i="1" s="1"/>
  <c r="BC71" i="1" l="1"/>
  <c r="BQ71" i="1" s="1"/>
  <c r="BD71" i="1" l="1"/>
  <c r="BR71" i="1" s="1"/>
  <c r="BE71" i="1" l="1"/>
  <c r="BF71" i="1" s="1"/>
  <c r="AZ72" i="1" s="1"/>
  <c r="BA72" i="1" l="1"/>
  <c r="BN72" i="1"/>
  <c r="BO72" i="1" l="1"/>
  <c r="BB72" i="1"/>
  <c r="BP72" i="1" l="1"/>
  <c r="BC72" i="1"/>
  <c r="BQ72" i="1" s="1"/>
  <c r="BD72" i="1" l="1"/>
  <c r="BR72" i="1" s="1"/>
  <c r="BE72" i="1" l="1"/>
  <c r="BF72" i="1" s="1"/>
  <c r="AZ73" i="1" l="1"/>
  <c r="BA73" i="1" s="1"/>
  <c r="BO73" i="1" s="1"/>
  <c r="BB73" i="1" l="1"/>
  <c r="BP73" i="1" s="1"/>
  <c r="BN73" i="1"/>
  <c r="BC73" i="1" l="1"/>
  <c r="BQ73" i="1" s="1"/>
  <c r="BD73" i="1" l="1"/>
  <c r="BR73" i="1" s="1"/>
  <c r="BE73" i="1" l="1"/>
  <c r="BF73" i="1" s="1"/>
  <c r="AZ74" i="1" l="1"/>
  <c r="BA74" i="1" s="1"/>
  <c r="BO74" i="1" l="1"/>
  <c r="BB74" i="1"/>
  <c r="BP74" i="1" s="1"/>
  <c r="BN74" i="1"/>
  <c r="BC74" i="1" l="1"/>
  <c r="BQ74" i="1" s="1"/>
  <c r="BD74" i="1" l="1"/>
  <c r="BR74" i="1" s="1"/>
  <c r="BE74" i="1" l="1"/>
  <c r="BF74" i="1" s="1"/>
  <c r="AZ75" i="1" s="1"/>
  <c r="BA75" i="1" s="1"/>
  <c r="BO75" i="1" s="1"/>
  <c r="BN75" i="1" l="1"/>
  <c r="BB75" i="1"/>
  <c r="BP75" i="1" s="1"/>
  <c r="BC75" i="1" l="1"/>
  <c r="BQ75" i="1" s="1"/>
  <c r="BD75" i="1" l="1"/>
  <c r="BR75" i="1" s="1"/>
  <c r="BE75" i="1" l="1"/>
  <c r="BF75" i="1" s="1"/>
  <c r="AZ76" i="1" s="1"/>
  <c r="BA76" i="1" s="1"/>
  <c r="BO76" i="1" s="1"/>
  <c r="BB76" i="1" l="1"/>
  <c r="BP76" i="1" s="1"/>
  <c r="BN76" i="1"/>
  <c r="BC76" i="1" l="1"/>
  <c r="BQ76" i="1" s="1"/>
  <c r="BD76" i="1" l="1"/>
  <c r="BR76" i="1" s="1"/>
  <c r="BE76" i="1" l="1"/>
  <c r="BF76" i="1" s="1"/>
  <c r="AZ77" i="1"/>
  <c r="BA77" i="1" s="1"/>
  <c r="BO77" i="1" l="1"/>
  <c r="BB77" i="1"/>
  <c r="BP77" i="1" s="1"/>
  <c r="BN77" i="1"/>
  <c r="BC77" i="1" l="1"/>
  <c r="BQ77" i="1" s="1"/>
  <c r="BD77" i="1" l="1"/>
  <c r="BR77" i="1" s="1"/>
  <c r="BE77" i="1" l="1"/>
  <c r="BF77" i="1" s="1"/>
  <c r="AZ78" i="1" s="1"/>
  <c r="BA78" i="1" l="1"/>
  <c r="BN78" i="1"/>
  <c r="BO78" i="1" l="1"/>
  <c r="BB78" i="1"/>
  <c r="BP78" i="1" s="1"/>
  <c r="BC78" i="1" l="1"/>
  <c r="BQ78" i="1" s="1"/>
  <c r="BD78" i="1" l="1"/>
  <c r="BR78" i="1" s="1"/>
  <c r="BE78" i="1" l="1"/>
  <c r="BF78" i="1" s="1"/>
  <c r="AZ79" i="1" s="1"/>
  <c r="BA79" i="1" s="1"/>
  <c r="BO79" i="1" s="1"/>
  <c r="BB79" i="1" l="1"/>
  <c r="BP79" i="1" s="1"/>
  <c r="BN79" i="1"/>
  <c r="BC79" i="1" l="1"/>
  <c r="BD79" i="1" l="1"/>
  <c r="BR79" i="1" s="1"/>
  <c r="BQ79" i="1"/>
  <c r="BE79" i="1" l="1"/>
  <c r="BF79" i="1" s="1"/>
  <c r="AZ80" i="1" l="1"/>
  <c r="BA80" i="1" l="1"/>
  <c r="BN80" i="1"/>
  <c r="BO80" i="1" l="1"/>
  <c r="BB80" i="1"/>
  <c r="BP80" i="1" s="1"/>
  <c r="BC80" i="1" l="1"/>
  <c r="BQ80" i="1" s="1"/>
  <c r="BD80" i="1" l="1"/>
  <c r="BR80" i="1" s="1"/>
  <c r="BE80" i="1" l="1"/>
  <c r="BF80" i="1" s="1"/>
  <c r="AZ81" i="1" s="1"/>
  <c r="BA81" i="1" l="1"/>
  <c r="BN81" i="1"/>
  <c r="BO81" i="1" l="1"/>
  <c r="BB81" i="1"/>
  <c r="BC81" i="1" s="1"/>
  <c r="BQ81" i="1" s="1"/>
  <c r="BD81" i="1" l="1"/>
  <c r="BR81" i="1" s="1"/>
  <c r="BP81" i="1"/>
  <c r="BE81" i="1" l="1"/>
  <c r="BF81" i="1" s="1"/>
  <c r="AZ82" i="1" s="1"/>
  <c r="BA82" i="1" l="1"/>
  <c r="BN82" i="1"/>
  <c r="BO82" i="1" l="1"/>
  <c r="BB82" i="1"/>
  <c r="BP82" i="1" s="1"/>
  <c r="BC82" i="1" l="1"/>
  <c r="BQ82" i="1" s="1"/>
  <c r="BD82" i="1" l="1"/>
  <c r="BR82" i="1" s="1"/>
  <c r="BE82" i="1" l="1"/>
  <c r="BF82" i="1" s="1"/>
  <c r="AZ83" i="1" s="1"/>
  <c r="BA83" i="1" l="1"/>
  <c r="BN83" i="1"/>
  <c r="BO83" i="1" l="1"/>
  <c r="BB83" i="1"/>
  <c r="BP83" i="1" l="1"/>
  <c r="BC83" i="1"/>
  <c r="BQ83" i="1" s="1"/>
  <c r="BD83" i="1" l="1"/>
  <c r="BR83" i="1" s="1"/>
  <c r="BE83" i="1" l="1"/>
  <c r="BF83" i="1" s="1"/>
  <c r="AZ84" i="1" l="1"/>
  <c r="BA84" i="1" s="1"/>
  <c r="BO84" i="1" s="1"/>
  <c r="BB84" i="1" l="1"/>
  <c r="BP84" i="1" s="1"/>
  <c r="BN84" i="1"/>
  <c r="BC84" i="1" l="1"/>
  <c r="BQ84" i="1" s="1"/>
  <c r="BD84" i="1" l="1"/>
  <c r="BR84" i="1" s="1"/>
  <c r="BE84" i="1" l="1"/>
  <c r="BF84" i="1" s="1"/>
  <c r="AZ85" i="1" l="1"/>
  <c r="BA85" i="1" s="1"/>
  <c r="BO85" i="1" l="1"/>
  <c r="BN85" i="1"/>
  <c r="BB85" i="1"/>
  <c r="BP85" i="1" s="1"/>
  <c r="BC85" i="1" l="1"/>
  <c r="BD85" i="1" s="1"/>
  <c r="BR85" i="1" s="1"/>
  <c r="BQ85" i="1" l="1"/>
  <c r="BE85" i="1"/>
  <c r="BF85" i="1" l="1"/>
  <c r="AZ86" i="1" l="1"/>
  <c r="BA86" i="1" l="1"/>
  <c r="BN86" i="1"/>
  <c r="BO86" i="1" l="1"/>
  <c r="BB86" i="1"/>
  <c r="BP86" i="1" s="1"/>
  <c r="BC86" i="1" l="1"/>
  <c r="BQ86" i="1" s="1"/>
  <c r="BD86" i="1" l="1"/>
  <c r="BR86" i="1" s="1"/>
  <c r="BE86" i="1" l="1"/>
  <c r="BF86" i="1" s="1"/>
  <c r="AZ87" i="1" l="1"/>
  <c r="BA87" i="1" l="1"/>
  <c r="BN87" i="1"/>
  <c r="BO87" i="1" l="1"/>
  <c r="BB87" i="1"/>
  <c r="BP87" i="1" s="1"/>
  <c r="BC87" i="1" l="1"/>
  <c r="BQ87" i="1" s="1"/>
  <c r="BD87" i="1" l="1"/>
  <c r="BR87" i="1" s="1"/>
  <c r="BE87" i="1" l="1"/>
  <c r="BF87" i="1" l="1"/>
  <c r="AZ88" i="1" l="1"/>
  <c r="BA88" i="1" s="1"/>
  <c r="BB88" i="1" l="1"/>
  <c r="BP88" i="1" s="1"/>
  <c r="BO88" i="1"/>
  <c r="BN88" i="1"/>
  <c r="BC88" i="1" l="1"/>
  <c r="BQ88" i="1" s="1"/>
  <c r="BD88" i="1" l="1"/>
  <c r="BR88" i="1" s="1"/>
  <c r="BE88" i="1" l="1"/>
  <c r="BF88" i="1" s="1"/>
  <c r="AZ89" i="1" l="1"/>
  <c r="BA89" i="1" l="1"/>
  <c r="BO89" i="1" s="1"/>
  <c r="BN89" i="1"/>
  <c r="BB89" i="1" l="1"/>
  <c r="BP89" i="1" s="1"/>
  <c r="BC89" i="1" l="1"/>
  <c r="BQ89" i="1" l="1"/>
  <c r="BD89" i="1"/>
  <c r="BR89" i="1" s="1"/>
  <c r="BE89" i="1" l="1"/>
  <c r="BF89" i="1" l="1"/>
  <c r="AZ90" i="1" l="1"/>
  <c r="BN90" i="1" l="1"/>
  <c r="BA90" i="1"/>
  <c r="BO90" i="1" s="1"/>
  <c r="BB90" i="1" l="1"/>
  <c r="BP90" i="1" l="1"/>
  <c r="BC90" i="1"/>
  <c r="BQ90" i="1" s="1"/>
  <c r="BD90" i="1" l="1"/>
  <c r="BR90" i="1" s="1"/>
  <c r="BE90" i="1" l="1"/>
  <c r="BF90" i="1" l="1"/>
  <c r="AZ91" i="1" l="1"/>
  <c r="BA91" i="1" s="1"/>
  <c r="BO91" i="1" l="1"/>
  <c r="BB91" i="1"/>
  <c r="BP91" i="1" s="1"/>
  <c r="BN91" i="1"/>
  <c r="BC91" i="1" l="1"/>
  <c r="BQ91" i="1" s="1"/>
  <c r="BD91" i="1" l="1"/>
  <c r="BR91" i="1" s="1"/>
  <c r="BE91" i="1" l="1"/>
  <c r="BF91" i="1" s="1"/>
  <c r="AZ92" i="1" l="1"/>
  <c r="BN92" i="1" l="1"/>
  <c r="BA92" i="1"/>
  <c r="BO92" i="1" s="1"/>
  <c r="BB92" i="1" l="1"/>
  <c r="BP92" i="1" s="1"/>
  <c r="BC92" i="1" l="1"/>
  <c r="BQ92" i="1" s="1"/>
  <c r="BD92" i="1" l="1"/>
  <c r="BR92" i="1" s="1"/>
  <c r="BE92" i="1" l="1"/>
  <c r="BF92" i="1" s="1"/>
  <c r="AZ93" i="1"/>
  <c r="BN93" i="1" l="1"/>
  <c r="BA93" i="1"/>
  <c r="BO93" i="1" l="1"/>
  <c r="BB93" i="1"/>
  <c r="BP93" i="1" s="1"/>
  <c r="BC93" i="1" l="1"/>
  <c r="BQ93" i="1" s="1"/>
  <c r="BD93" i="1" l="1"/>
  <c r="BR93" i="1" s="1"/>
  <c r="BE93" i="1" l="1"/>
  <c r="BF93" i="1" s="1"/>
  <c r="AZ94" i="1" s="1"/>
  <c r="BA94" i="1" s="1"/>
  <c r="BO94" i="1" s="1"/>
  <c r="BB94" i="1" l="1"/>
  <c r="BP94" i="1" s="1"/>
  <c r="BN94" i="1"/>
  <c r="BC94" i="1" l="1"/>
  <c r="BQ94" i="1" s="1"/>
  <c r="BD94" i="1" l="1"/>
  <c r="BR94" i="1" s="1"/>
  <c r="BE94" i="1" l="1"/>
  <c r="BF94" i="1" s="1"/>
  <c r="AZ95" i="1" s="1"/>
  <c r="BN95" i="1" s="1"/>
  <c r="BA95" i="1" l="1"/>
  <c r="BO95" i="1" s="1"/>
  <c r="BB95" i="1"/>
  <c r="BC95" i="1" s="1"/>
  <c r="BQ95" i="1" s="1"/>
  <c r="BP95" i="1" l="1"/>
  <c r="BD95" i="1"/>
  <c r="BR95" i="1" s="1"/>
  <c r="BE95" i="1" l="1"/>
  <c r="BF95" i="1" s="1"/>
  <c r="AZ96" i="1" l="1"/>
  <c r="BN96" i="1" l="1"/>
  <c r="BA96" i="1"/>
  <c r="BO96" i="1" l="1"/>
  <c r="BB96" i="1"/>
  <c r="BP96" i="1" s="1"/>
  <c r="BC96" i="1" l="1"/>
  <c r="BQ96" i="1" s="1"/>
  <c r="BD96" i="1" l="1"/>
  <c r="BR96" i="1" s="1"/>
  <c r="BE96" i="1" l="1"/>
  <c r="BF96" i="1" s="1"/>
  <c r="AZ97" i="1" s="1"/>
  <c r="BN97" i="1" l="1"/>
  <c r="BA97" i="1"/>
  <c r="BO97" i="1" s="1"/>
  <c r="BB97" i="1" l="1"/>
  <c r="BP97" i="1" s="1"/>
  <c r="BC97" i="1" l="1"/>
  <c r="BQ97" i="1" s="1"/>
  <c r="BD97" i="1" l="1"/>
  <c r="BR97" i="1" s="1"/>
  <c r="BE97" i="1" l="1"/>
  <c r="BF97" i="1" s="1"/>
  <c r="AZ98" i="1" s="1"/>
  <c r="BN98" i="1" s="1"/>
  <c r="BA98" i="1" l="1"/>
  <c r="BB98" i="1" s="1"/>
  <c r="BP98" i="1" s="1"/>
  <c r="BC98" i="1" l="1"/>
  <c r="BQ98" i="1" s="1"/>
  <c r="BO98" i="1"/>
  <c r="BD98" i="1"/>
  <c r="BR98" i="1" s="1"/>
  <c r="BE98" i="1" l="1"/>
  <c r="BF98" i="1" s="1"/>
  <c r="AZ99" i="1" l="1"/>
  <c r="BA99" i="1" l="1"/>
  <c r="BO99" i="1" s="1"/>
  <c r="BN99" i="1"/>
  <c r="BB99" i="1" l="1"/>
  <c r="BP99" i="1" l="1"/>
  <c r="BC99" i="1"/>
  <c r="BQ99" i="1" s="1"/>
  <c r="BD99" i="1" l="1"/>
  <c r="BR99" i="1" s="1"/>
  <c r="BE99" i="1" l="1"/>
  <c r="BF99" i="1" s="1"/>
  <c r="AZ100" i="1" l="1"/>
  <c r="BA100" i="1" s="1"/>
  <c r="BO100" i="1" s="1"/>
  <c r="BB100" i="1" l="1"/>
  <c r="BP100" i="1" s="1"/>
  <c r="BN100" i="1"/>
  <c r="BC100" i="1" l="1"/>
  <c r="BQ100" i="1" s="1"/>
  <c r="BD100" i="1"/>
  <c r="BR100" i="1" s="1"/>
  <c r="BE100" i="1" l="1"/>
  <c r="BF100" i="1" s="1"/>
  <c r="AZ101" i="1" l="1"/>
  <c r="BA101" i="1" s="1"/>
  <c r="BO101" i="1" l="1"/>
  <c r="BB101" i="1"/>
  <c r="BP101" i="1" s="1"/>
  <c r="BN101" i="1"/>
  <c r="BC101" i="1" l="1"/>
  <c r="BQ101" i="1" s="1"/>
  <c r="BD101" i="1" l="1"/>
  <c r="BR101" i="1" s="1"/>
  <c r="BE101" i="1" l="1"/>
  <c r="BF101" i="1" s="1"/>
  <c r="AZ102" i="1" s="1"/>
  <c r="BA102" i="1" s="1"/>
  <c r="BO102" i="1" s="1"/>
  <c r="BN102" i="1" l="1"/>
  <c r="BB102" i="1"/>
  <c r="BP102" i="1" s="1"/>
  <c r="BC102" i="1" l="1"/>
  <c r="BQ102" i="1" s="1"/>
  <c r="BD102" i="1" l="1"/>
  <c r="BR102" i="1" s="1"/>
  <c r="BE102" i="1" l="1"/>
  <c r="BF102" i="1" s="1"/>
  <c r="AZ103" i="1" s="1"/>
  <c r="BA103" i="1" s="1"/>
  <c r="BO103" i="1" s="1"/>
  <c r="BB103" i="1" l="1"/>
  <c r="BP103" i="1" s="1"/>
  <c r="BN103" i="1"/>
  <c r="BC103" i="1" l="1"/>
  <c r="BQ103" i="1" s="1"/>
  <c r="BD103" i="1"/>
  <c r="BR103" i="1" s="1"/>
  <c r="BE103" i="1" l="1"/>
  <c r="BF103" i="1" s="1"/>
  <c r="AZ104" i="1" l="1"/>
  <c r="BA104" i="1" s="1"/>
  <c r="BO104" i="1" s="1"/>
  <c r="BB104" i="1" l="1"/>
  <c r="BN104" i="1"/>
  <c r="BP104" i="1" l="1"/>
  <c r="BC104" i="1"/>
  <c r="BQ104" i="1" l="1"/>
  <c r="BD104" i="1"/>
  <c r="BR104" i="1" s="1"/>
  <c r="BE104" i="1" l="1"/>
  <c r="BF104" i="1" s="1"/>
  <c r="AZ105" i="1" l="1"/>
  <c r="BN105" i="1" l="1"/>
  <c r="BA105" i="1"/>
  <c r="BO105" i="1" s="1"/>
  <c r="BB105" i="1" l="1"/>
  <c r="BP105" i="1" s="1"/>
  <c r="BC105" i="1" l="1"/>
  <c r="BQ105" i="1" s="1"/>
  <c r="BD105" i="1" l="1"/>
  <c r="BR105" i="1" s="1"/>
  <c r="BE105" i="1" l="1"/>
  <c r="BF105" i="1" s="1"/>
  <c r="AZ106" i="1" s="1"/>
  <c r="BA106" i="1" s="1"/>
  <c r="BO106" i="1" s="1"/>
  <c r="BN106" i="1" l="1"/>
  <c r="BB106" i="1"/>
  <c r="BP106" i="1" l="1"/>
  <c r="BC106" i="1"/>
  <c r="BQ106" i="1" s="1"/>
  <c r="BD106" i="1" l="1"/>
  <c r="BR106" i="1" s="1"/>
  <c r="BE106" i="1" l="1"/>
  <c r="BF106" i="1" s="1"/>
  <c r="AZ107" i="1" l="1"/>
  <c r="BA107" i="1" l="1"/>
  <c r="BN107" i="1"/>
  <c r="BO107" i="1" l="1"/>
  <c r="BB107" i="1"/>
  <c r="BP107" i="1" s="1"/>
  <c r="BC107" i="1" l="1"/>
  <c r="BQ107" i="1" s="1"/>
  <c r="BD107" i="1" l="1"/>
  <c r="BR107" i="1" s="1"/>
  <c r="BE107" i="1" l="1"/>
  <c r="BF107" i="1" s="1"/>
  <c r="AZ108" i="1"/>
  <c r="BA108" i="1" l="1"/>
  <c r="BN108" i="1"/>
  <c r="BO108" i="1" l="1"/>
  <c r="BB108" i="1"/>
  <c r="BP108" i="1" l="1"/>
  <c r="BC108" i="1"/>
  <c r="BQ108" i="1" s="1"/>
  <c r="BD108" i="1" l="1"/>
  <c r="BR108" i="1" s="1"/>
  <c r="BE108" i="1" l="1"/>
  <c r="BF108" i="1" s="1"/>
  <c r="AZ109" i="1" l="1"/>
  <c r="BA109" i="1" s="1"/>
  <c r="BO109" i="1" l="1"/>
  <c r="BB109" i="1"/>
  <c r="BP109" i="1" s="1"/>
  <c r="BN109" i="1"/>
  <c r="BC109" i="1" l="1"/>
  <c r="BQ109" i="1" s="1"/>
  <c r="BD109" i="1" l="1"/>
  <c r="BR109" i="1" s="1"/>
  <c r="BE109" i="1" l="1"/>
  <c r="BF109" i="1" s="1"/>
  <c r="AZ110" i="1" l="1"/>
  <c r="BA110" i="1" l="1"/>
  <c r="BN110" i="1"/>
  <c r="BO110" i="1" l="1"/>
  <c r="BB110" i="1"/>
  <c r="BC110" i="1" s="1"/>
  <c r="BQ110" i="1" s="1"/>
  <c r="BP110" i="1" l="1"/>
  <c r="BD110" i="1"/>
  <c r="BR110" i="1" s="1"/>
  <c r="BE110" i="1" l="1"/>
  <c r="BF110" i="1" s="1"/>
  <c r="AZ111" i="1" l="1"/>
  <c r="BN111" i="1" l="1"/>
  <c r="BA111" i="1"/>
  <c r="BO111" i="1" l="1"/>
  <c r="BB111" i="1"/>
  <c r="BP111" i="1" s="1"/>
  <c r="BC111" i="1" l="1"/>
  <c r="BQ111" i="1" s="1"/>
  <c r="BD111" i="1" l="1"/>
  <c r="BR111" i="1" s="1"/>
  <c r="BE111" i="1" l="1"/>
  <c r="BF111" i="1" s="1"/>
  <c r="AZ112" i="1" s="1"/>
  <c r="BA112" i="1" s="1"/>
  <c r="BO112" i="1" s="1"/>
  <c r="BN112" i="1" l="1"/>
  <c r="BB112" i="1"/>
  <c r="BP112" i="1" s="1"/>
  <c r="BC112" i="1" l="1"/>
  <c r="BQ112" i="1" s="1"/>
  <c r="BD112" i="1" l="1"/>
  <c r="BR112" i="1" s="1"/>
  <c r="BE112" i="1" l="1"/>
  <c r="BF112" i="1" s="1"/>
  <c r="AZ113" i="1"/>
  <c r="BA113" i="1" s="1"/>
  <c r="BO113" i="1" l="1"/>
  <c r="BB113" i="1"/>
  <c r="BP113" i="1" s="1"/>
  <c r="BN113" i="1"/>
  <c r="BC113" i="1" l="1"/>
  <c r="BQ113" i="1" s="1"/>
  <c r="BD113" i="1" l="1"/>
  <c r="BR113" i="1" s="1"/>
  <c r="BE113" i="1" l="1"/>
  <c r="BF113" i="1" s="1"/>
  <c r="AZ114" i="1" l="1"/>
  <c r="BA114" i="1" l="1"/>
  <c r="BB114" i="1" s="1"/>
  <c r="BP114" i="1" s="1"/>
  <c r="BN114" i="1"/>
  <c r="BO114" i="1" l="1"/>
  <c r="BC114" i="1"/>
  <c r="BQ114" i="1" s="1"/>
  <c r="BD114" i="1" l="1"/>
  <c r="BR114" i="1" s="1"/>
  <c r="BE114" i="1" l="1"/>
  <c r="BF114" i="1" s="1"/>
  <c r="AZ115" i="1" l="1"/>
  <c r="BA115" i="1" s="1"/>
  <c r="BO115" i="1" l="1"/>
  <c r="BB115" i="1"/>
  <c r="BP115" i="1" s="1"/>
  <c r="BN115" i="1"/>
  <c r="BC115" i="1" l="1"/>
  <c r="BQ115" i="1" s="1"/>
  <c r="BD115" i="1" l="1"/>
  <c r="BR115" i="1" s="1"/>
  <c r="BE115" i="1" l="1"/>
  <c r="BF115" i="1" s="1"/>
  <c r="AZ116" i="1" l="1"/>
  <c r="BA116" i="1" s="1"/>
  <c r="BO116" i="1" s="1"/>
  <c r="BB116" i="1" l="1"/>
  <c r="BP116" i="1" s="1"/>
  <c r="BN116" i="1"/>
  <c r="BC116" i="1" l="1"/>
  <c r="BQ116" i="1" s="1"/>
  <c r="BD116" i="1" l="1"/>
  <c r="BR116" i="1" s="1"/>
  <c r="BE116" i="1" l="1"/>
  <c r="BF116" i="1" s="1"/>
  <c r="AZ117" i="1" s="1"/>
  <c r="BA117" i="1" l="1"/>
  <c r="BB117" i="1" s="1"/>
  <c r="BP117" i="1" s="1"/>
  <c r="BN117" i="1"/>
  <c r="BO117" i="1" l="1"/>
  <c r="BC117" i="1"/>
  <c r="BQ117" i="1" s="1"/>
  <c r="BD117" i="1" l="1"/>
  <c r="BR117" i="1" s="1"/>
  <c r="BE117" i="1" l="1"/>
  <c r="BF117" i="1" s="1"/>
  <c r="AZ118" i="1" l="1"/>
  <c r="BA118" i="1" l="1"/>
  <c r="BN118" i="1"/>
  <c r="BO118" i="1" l="1"/>
  <c r="BB118" i="1"/>
  <c r="BP118" i="1" l="1"/>
  <c r="BC118" i="1"/>
  <c r="BQ118" i="1" s="1"/>
  <c r="BD118" i="1" l="1"/>
  <c r="BR118" i="1" s="1"/>
  <c r="BE118" i="1" l="1"/>
  <c r="BF118" i="1" s="1"/>
  <c r="AZ119" i="1" s="1"/>
  <c r="BA119" i="1" s="1"/>
  <c r="BO119" i="1" l="1"/>
  <c r="BB119" i="1"/>
  <c r="BP119" i="1" s="1"/>
  <c r="BN119" i="1"/>
  <c r="BC119" i="1" l="1"/>
  <c r="BQ119" i="1" s="1"/>
  <c r="BD119" i="1" l="1"/>
  <c r="BR119" i="1" s="1"/>
  <c r="BE119" i="1" l="1"/>
  <c r="BF119" i="1" s="1"/>
  <c r="AZ120" i="1" s="1"/>
  <c r="BA120" i="1" s="1"/>
  <c r="BO120" i="1" l="1"/>
  <c r="BB120" i="1"/>
  <c r="BP120" i="1" s="1"/>
  <c r="BN120" i="1"/>
  <c r="BC120" i="1" l="1"/>
  <c r="BQ120" i="1" s="1"/>
  <c r="BD120" i="1" l="1"/>
  <c r="BR120" i="1" s="1"/>
  <c r="BE120" i="1" l="1"/>
  <c r="BF120" i="1" s="1"/>
  <c r="AZ121" i="1" l="1"/>
  <c r="BA121" i="1" s="1"/>
  <c r="BO121" i="1" l="1"/>
  <c r="BB121" i="1"/>
  <c r="BP121" i="1" s="1"/>
  <c r="BN121" i="1"/>
  <c r="BC121" i="1" l="1"/>
  <c r="BQ121" i="1" s="1"/>
  <c r="BD121" i="1" l="1"/>
  <c r="BR121" i="1" s="1"/>
  <c r="BE121" i="1" l="1"/>
  <c r="BF121" i="1" s="1"/>
  <c r="AZ122" i="1" l="1"/>
  <c r="BA122" i="1" l="1"/>
  <c r="BN122" i="1"/>
  <c r="BO122" i="1" l="1"/>
  <c r="BB122" i="1"/>
  <c r="BP122" i="1" l="1"/>
  <c r="BC122" i="1"/>
  <c r="BQ122" i="1" s="1"/>
  <c r="BD122" i="1" l="1"/>
  <c r="BR122" i="1" s="1"/>
  <c r="BE122" i="1" l="1"/>
  <c r="BF122" i="1" s="1"/>
  <c r="AZ123" i="1" l="1"/>
  <c r="BA123" i="1" l="1"/>
  <c r="BN123" i="1"/>
  <c r="BO123" i="1" l="1"/>
  <c r="BB123" i="1"/>
  <c r="BP123" i="1" l="1"/>
  <c r="BC123" i="1"/>
  <c r="BQ123" i="1" s="1"/>
  <c r="BD123" i="1" l="1"/>
  <c r="BR123" i="1" s="1"/>
  <c r="BE123" i="1" l="1"/>
  <c r="BF123" i="1" s="1"/>
  <c r="AZ124" i="1" s="1"/>
  <c r="BA124" i="1" s="1"/>
  <c r="BO124" i="1" l="1"/>
  <c r="BC124" i="1"/>
  <c r="BQ124" i="1" s="1"/>
  <c r="BB124" i="1"/>
  <c r="BP124" i="1" s="1"/>
  <c r="BN124" i="1"/>
  <c r="BD124" i="1" l="1"/>
  <c r="BR124" i="1" s="1"/>
  <c r="BE124" i="1" l="1"/>
  <c r="BF124" i="1" s="1"/>
  <c r="AZ125" i="1" l="1"/>
  <c r="BA125" i="1" s="1"/>
  <c r="BO125" i="1" l="1"/>
  <c r="BB125" i="1"/>
  <c r="BP125" i="1" s="1"/>
  <c r="BN125" i="1"/>
  <c r="BC125" i="1" l="1"/>
  <c r="BQ125" i="1" s="1"/>
  <c r="BD125" i="1" l="1"/>
  <c r="BR125" i="1" s="1"/>
  <c r="BE125" i="1" l="1"/>
  <c r="BF125" i="1" s="1"/>
  <c r="AZ126" i="1" s="1"/>
  <c r="BA126" i="1" l="1"/>
  <c r="BO126" i="1" s="1"/>
  <c r="BN126" i="1"/>
  <c r="BB126" i="1" l="1"/>
  <c r="BP126" i="1" s="1"/>
  <c r="BC126" i="1" l="1"/>
  <c r="BQ126" i="1" s="1"/>
  <c r="BD126" i="1" l="1"/>
  <c r="BR126" i="1" s="1"/>
  <c r="BE126" i="1" l="1"/>
  <c r="BF126" i="1" s="1"/>
  <c r="AZ127" i="1" s="1"/>
  <c r="BN127" i="1" s="1"/>
  <c r="BA127" i="1" l="1"/>
  <c r="BO127" i="1" s="1"/>
  <c r="BB127" i="1" l="1"/>
  <c r="BP127" i="1" l="1"/>
  <c r="BC127" i="1"/>
  <c r="BQ127" i="1" s="1"/>
  <c r="BD127" i="1" l="1"/>
  <c r="BR127" i="1" s="1"/>
  <c r="BE127" i="1" l="1"/>
  <c r="BF127" i="1" s="1"/>
  <c r="AZ128" i="1" l="1"/>
  <c r="BA128" i="1" s="1"/>
  <c r="BO128" i="1" l="1"/>
  <c r="BN128" i="1"/>
  <c r="BB128" i="1"/>
  <c r="BP128" i="1" s="1"/>
  <c r="BC128" i="1" l="1"/>
  <c r="BQ128" i="1" s="1"/>
  <c r="BD128" i="1" l="1"/>
  <c r="BR128" i="1" s="1"/>
  <c r="BE128" i="1" l="1"/>
  <c r="BF128" i="1" s="1"/>
  <c r="AZ129" i="1" s="1"/>
  <c r="BA129" i="1" s="1"/>
  <c r="BO129" i="1" s="1"/>
  <c r="BN129" i="1" l="1"/>
  <c r="BB129" i="1"/>
  <c r="BP129" i="1" s="1"/>
  <c r="BC129" i="1" l="1"/>
  <c r="BD129" i="1" l="1"/>
  <c r="BR129" i="1" s="1"/>
  <c r="BQ129" i="1"/>
  <c r="BE129" i="1" l="1"/>
  <c r="BF129" i="1" s="1"/>
  <c r="AZ130" i="1" l="1"/>
  <c r="BN130" i="1" s="1"/>
  <c r="BA130" i="1" l="1"/>
  <c r="BB130" i="1" s="1"/>
  <c r="BP130" i="1" s="1"/>
  <c r="BO130" i="1" l="1"/>
  <c r="BC130" i="1"/>
  <c r="BQ130" i="1" l="1"/>
  <c r="BD130" i="1"/>
  <c r="BR130" i="1" s="1"/>
  <c r="BE130" i="1" l="1"/>
  <c r="BF130" i="1" s="1"/>
  <c r="AZ131" i="1" s="1"/>
  <c r="BA131" i="1" s="1"/>
  <c r="BO131" i="1" s="1"/>
  <c r="BN131" i="1" l="1"/>
  <c r="BB131" i="1"/>
  <c r="BP131" i="1" s="1"/>
  <c r="BC131" i="1" l="1"/>
  <c r="BQ131" i="1" s="1"/>
  <c r="BD131" i="1" l="1"/>
  <c r="BR131" i="1" s="1"/>
  <c r="BE131" i="1" l="1"/>
  <c r="BF131" i="1" s="1"/>
  <c r="AZ132" i="1" s="1"/>
  <c r="BN132" i="1" l="1"/>
  <c r="BA132" i="1"/>
  <c r="BO132" i="1" l="1"/>
  <c r="BB132" i="1"/>
  <c r="BP132" i="1" s="1"/>
  <c r="BC132" i="1" l="1"/>
  <c r="BQ132" i="1" s="1"/>
  <c r="BD132" i="1" l="1"/>
  <c r="BR132" i="1" s="1"/>
  <c r="BE132" i="1" l="1"/>
  <c r="BF132" i="1" s="1"/>
  <c r="AZ133" i="1" l="1"/>
  <c r="BA133" i="1" l="1"/>
  <c r="BN133" i="1"/>
  <c r="BO133" i="1" l="1"/>
  <c r="BB133" i="1"/>
  <c r="BP133" i="1" s="1"/>
  <c r="BC133" i="1" l="1"/>
  <c r="BQ133" i="1" s="1"/>
  <c r="BD133" i="1" l="1"/>
  <c r="BR133" i="1" s="1"/>
  <c r="BE133" i="1" l="1"/>
  <c r="BF133" i="1" s="1"/>
  <c r="AZ134" i="1" s="1"/>
  <c r="BA134" i="1" l="1"/>
  <c r="BN134" i="1"/>
  <c r="BO134" i="1" l="1"/>
  <c r="BB134" i="1"/>
  <c r="BP134" i="1" s="1"/>
  <c r="BC134" i="1" l="1"/>
  <c r="BQ134" i="1" l="1"/>
  <c r="BD134" i="1"/>
  <c r="BR134" i="1" s="1"/>
  <c r="BE134" i="1" l="1"/>
  <c r="BF134" i="1" s="1"/>
  <c r="AZ135" i="1" l="1"/>
  <c r="BA135" i="1" s="1"/>
  <c r="BO135" i="1" s="1"/>
  <c r="BB135" i="1" l="1"/>
  <c r="BP135" i="1" s="1"/>
  <c r="BN135" i="1"/>
  <c r="BC135" i="1" l="1"/>
  <c r="BQ135" i="1" s="1"/>
  <c r="BD135" i="1" l="1"/>
  <c r="BR135" i="1" s="1"/>
  <c r="BE135" i="1" l="1"/>
  <c r="BF135" i="1" s="1"/>
  <c r="AZ136" i="1"/>
  <c r="BA136" i="1" l="1"/>
  <c r="BN136" i="1"/>
  <c r="BO136" i="1" l="1"/>
  <c r="BB136" i="1"/>
  <c r="BP136" i="1" s="1"/>
  <c r="BC136" i="1" l="1"/>
  <c r="BQ136" i="1" s="1"/>
  <c r="BD136" i="1" l="1"/>
  <c r="BR136" i="1" s="1"/>
  <c r="BE136" i="1" l="1"/>
  <c r="BF136" i="1"/>
  <c r="AZ137" i="1" l="1"/>
  <c r="BA137" i="1" s="1"/>
  <c r="BO137" i="1" s="1"/>
  <c r="BB137" i="1" l="1"/>
  <c r="BP137" i="1" s="1"/>
  <c r="BC137" i="1"/>
  <c r="BQ137" i="1" s="1"/>
  <c r="BN137" i="1"/>
  <c r="BD137" i="1" l="1"/>
  <c r="BR137" i="1" s="1"/>
  <c r="BQ338" i="1" s="1"/>
  <c r="E55" i="1" s="1"/>
  <c r="B49" i="1" s="1"/>
  <c r="BQ339" i="1" l="1"/>
  <c r="G56" i="1" s="1"/>
  <c r="BE137" i="1"/>
  <c r="BF265" i="1" l="1"/>
  <c r="BF180" i="1"/>
  <c r="BF231" i="1"/>
  <c r="BF312" i="1"/>
  <c r="BF327" i="1"/>
  <c r="BF306" i="1"/>
  <c r="BF210" i="1"/>
  <c r="BF279" i="1"/>
  <c r="BF221" i="1"/>
  <c r="BF316" i="1"/>
  <c r="BF184" i="1"/>
  <c r="BF329" i="1"/>
  <c r="BF158" i="1"/>
  <c r="BF320" i="1"/>
  <c r="BF142" i="1"/>
  <c r="BF290" i="1"/>
  <c r="BF251" i="1"/>
  <c r="BF278" i="1"/>
  <c r="BF200" i="1"/>
  <c r="BF247" i="1"/>
  <c r="BF319" i="1"/>
  <c r="BF167" i="1"/>
  <c r="BF241" i="1"/>
  <c r="BF207" i="1"/>
  <c r="BF168" i="1"/>
  <c r="BF179" i="1"/>
  <c r="BF140" i="1"/>
  <c r="BF171" i="1"/>
  <c r="BF174" i="1"/>
  <c r="BF285" i="1"/>
  <c r="BF249" i="1"/>
  <c r="BF277" i="1"/>
  <c r="BF284" i="1"/>
  <c r="BF177" i="1"/>
  <c r="BF193" i="1"/>
  <c r="BF194" i="1"/>
  <c r="BF333" i="1"/>
  <c r="BF233" i="1"/>
  <c r="BF264" i="1"/>
  <c r="BF220" i="1"/>
  <c r="BF335" i="1"/>
  <c r="BF250" i="1"/>
  <c r="BF328" i="1"/>
  <c r="BF190" i="1"/>
  <c r="BF301" i="1"/>
  <c r="BF170" i="1"/>
  <c r="BF230" i="1"/>
  <c r="BF240" i="1"/>
  <c r="BF313" i="1"/>
  <c r="BF256" i="1"/>
  <c r="BF331" i="1"/>
  <c r="BF287" i="1"/>
  <c r="BF248" i="1"/>
  <c r="BF244" i="1"/>
  <c r="BF271" i="1"/>
  <c r="BF229" i="1"/>
  <c r="BF326" i="1"/>
  <c r="BF269" i="1"/>
  <c r="BF139" i="1"/>
  <c r="BF303" i="1"/>
  <c r="BF138" i="1"/>
  <c r="BF289" i="1"/>
  <c r="BF215" i="1"/>
  <c r="BF204" i="1"/>
  <c r="BF246" i="1"/>
  <c r="BF191" i="1"/>
  <c r="BF197" i="1"/>
  <c r="BF219" i="1"/>
  <c r="BF323" i="1"/>
  <c r="BF232" i="1"/>
  <c r="BF213" i="1"/>
  <c r="BF330" i="1"/>
  <c r="BF196" i="1"/>
  <c r="BF307" i="1"/>
  <c r="BF143" i="1"/>
  <c r="BF162" i="1"/>
  <c r="BF175" i="1"/>
  <c r="BF153" i="1"/>
  <c r="BF295" i="1"/>
  <c r="BF259" i="1"/>
  <c r="BF189" i="1"/>
  <c r="BF148" i="1"/>
  <c r="BF309" i="1"/>
  <c r="BF293" i="1"/>
  <c r="BF166" i="1"/>
  <c r="BF325" i="1"/>
  <c r="BF304" i="1"/>
  <c r="BF211" i="1"/>
  <c r="BF150" i="1"/>
  <c r="BF182" i="1"/>
  <c r="BF208" i="1"/>
  <c r="BF253" i="1"/>
  <c r="BF280" i="1"/>
  <c r="BF336" i="1"/>
  <c r="BF274" i="1"/>
  <c r="BF203" i="1"/>
  <c r="BF234" i="1"/>
  <c r="BF160" i="1"/>
  <c r="BF206" i="1"/>
  <c r="BF226" i="1"/>
  <c r="BF260" i="1"/>
  <c r="BF144" i="1"/>
  <c r="BF257" i="1"/>
  <c r="BF334" i="1"/>
  <c r="BF298" i="1"/>
  <c r="BF209" i="1"/>
  <c r="BF258" i="1"/>
  <c r="BF187" i="1"/>
  <c r="BF314" i="1"/>
  <c r="BF239" i="1"/>
  <c r="BF217" i="1"/>
  <c r="BF147" i="1"/>
  <c r="BF159" i="1"/>
  <c r="BF291" i="1"/>
  <c r="BF245" i="1"/>
  <c r="BF237" i="1"/>
  <c r="BF238" i="1"/>
  <c r="BF151" i="1"/>
  <c r="BF311" i="1"/>
  <c r="BF152" i="1"/>
  <c r="BF297" i="1"/>
  <c r="BF178" i="1"/>
  <c r="BF173" i="1"/>
  <c r="BF315" i="1"/>
  <c r="BF266" i="1"/>
  <c r="BF322" i="1"/>
  <c r="BF155" i="1"/>
  <c r="BF235" i="1"/>
  <c r="BF172" i="1"/>
  <c r="BF282" i="1"/>
  <c r="BF288" i="1"/>
  <c r="BF305" i="1"/>
  <c r="BF218" i="1"/>
  <c r="BF149" i="1"/>
  <c r="BF165" i="1"/>
  <c r="BF273" i="1"/>
  <c r="BF296" i="1"/>
  <c r="BF262" i="1"/>
  <c r="BF185" i="1"/>
  <c r="BF223" i="1"/>
  <c r="BF157" i="1"/>
  <c r="BF318" i="1"/>
  <c r="BF283" i="1"/>
  <c r="BF154" i="1"/>
  <c r="BF324" i="1"/>
  <c r="BF198" i="1"/>
  <c r="BF276" i="1"/>
  <c r="BF145" i="1"/>
  <c r="BF163" i="1"/>
  <c r="BF137" i="1"/>
  <c r="BF188" i="1"/>
  <c r="BF164" i="1"/>
  <c r="BF212" i="1"/>
  <c r="BF255" i="1"/>
  <c r="BF216" i="1"/>
  <c r="BF261" i="1"/>
  <c r="BF141" i="1"/>
  <c r="BF286" i="1"/>
  <c r="BF310" i="1"/>
  <c r="BF227" i="1"/>
  <c r="BF186" i="1"/>
  <c r="BF195" i="1"/>
  <c r="BF294" i="1"/>
  <c r="BF272" i="1"/>
  <c r="BF228" i="1"/>
  <c r="BF201" i="1"/>
  <c r="BF292" i="1"/>
  <c r="BE338" i="1"/>
  <c r="E54" i="1" s="1"/>
  <c r="BF308" i="1"/>
  <c r="BF252" i="1"/>
  <c r="BF236" i="1"/>
  <c r="BF268" i="1"/>
  <c r="BF299" i="1"/>
  <c r="BF225" i="1"/>
  <c r="BF169" i="1"/>
  <c r="BF176" i="1"/>
  <c r="BF192" i="1"/>
  <c r="BF242" i="1"/>
  <c r="BF281" i="1"/>
  <c r="BF205" i="1"/>
  <c r="BF254" i="1"/>
  <c r="BF222" i="1"/>
  <c r="BF243" i="1"/>
  <c r="BF332" i="1"/>
  <c r="BF270" i="1"/>
  <c r="BF181" i="1"/>
  <c r="BF156" i="1"/>
  <c r="BF321" i="1"/>
  <c r="BF202" i="1"/>
  <c r="BF302" i="1"/>
  <c r="BF300" i="1"/>
  <c r="BF214" i="1"/>
  <c r="BF146" i="1"/>
  <c r="BF263" i="1"/>
  <c r="BF267" i="1"/>
  <c r="BF183" i="1"/>
  <c r="BF317" i="1"/>
  <c r="BF337" i="1"/>
  <c r="BF161" i="1"/>
  <c r="BF199" i="1"/>
  <c r="BF275" i="1"/>
  <c r="BF224" i="1"/>
</calcChain>
</file>

<file path=xl/comments1.xml><?xml version="1.0" encoding="utf-8"?>
<comments xmlns="http://schemas.openxmlformats.org/spreadsheetml/2006/main">
  <authors>
    <author>rw</author>
    <author>Henk Noordhoek</author>
    <author>Stichting KOVV</author>
    <author>Travelmate 800</author>
  </authors>
  <commentList>
    <comment ref="Q6" authorId="0" shapeId="0">
      <text>
        <r>
          <rPr>
            <sz val="8"/>
            <color indexed="81"/>
            <rFont val="Tahoma"/>
            <family val="2"/>
          </rPr>
          <t>De datum vóór deze kolom is steeds de datum van de maandag.</t>
        </r>
        <r>
          <rPr>
            <sz val="8"/>
            <color indexed="81"/>
            <rFont val="Tahoma"/>
            <family val="2"/>
          </rPr>
          <t xml:space="preserve">
</t>
        </r>
      </text>
    </comment>
    <comment ref="Z6" authorId="0" shapeId="0">
      <text>
        <r>
          <rPr>
            <sz val="8"/>
            <color indexed="81"/>
            <rFont val="Tahoma"/>
            <family val="2"/>
          </rPr>
          <t>De datum vóór deze kolom is steeds de datum van de maandag.</t>
        </r>
      </text>
    </comment>
    <comment ref="H17" authorId="1" shapeId="0">
      <text>
        <r>
          <rPr>
            <sz val="8"/>
            <color indexed="81"/>
            <rFont val="Tahoma"/>
            <family val="2"/>
          </rPr>
          <t>Aankruisen indien dit van toepassing is. Daarnaast de opgenomen uren invullen onder eerder opgenomen.</t>
        </r>
        <r>
          <rPr>
            <sz val="9"/>
            <color indexed="81"/>
            <rFont val="Tahoma"/>
            <family val="2"/>
          </rPr>
          <t xml:space="preserve">
</t>
        </r>
      </text>
    </comment>
    <comment ref="B28" authorId="2" shapeId="0">
      <text>
        <r>
          <rPr>
            <sz val="8"/>
            <color indexed="81"/>
            <rFont val="Tahoma"/>
            <family val="2"/>
          </rPr>
          <t xml:space="preserve">Wanneer gedurende het ouderschapsverlof de verlofdagen, de uren of de wtf wijzigen, dan moet een </t>
        </r>
        <r>
          <rPr>
            <sz val="8"/>
            <color indexed="10"/>
            <rFont val="Tahoma"/>
            <family val="2"/>
          </rPr>
          <t>nieuwe berekening</t>
        </r>
        <r>
          <rPr>
            <sz val="8"/>
            <color indexed="81"/>
            <rFont val="Tahoma"/>
            <family val="2"/>
          </rPr>
          <t xml:space="preserve"> opgesteld worden!
De reeds opgenomen verlofuren wordt dan in mindering gebracht.</t>
        </r>
      </text>
    </comment>
    <comment ref="G32" authorId="2" shapeId="0">
      <text>
        <r>
          <rPr>
            <sz val="8"/>
            <color indexed="81"/>
            <rFont val="Tahoma"/>
            <family val="2"/>
          </rPr>
          <t xml:space="preserve">Dit is, bij de gemaakte keuze, het maximum aantal weken om alle uren betaald ouderschapsverlof te gebruiken. 
</t>
        </r>
      </text>
    </comment>
    <comment ref="G33" authorId="2" shapeId="0">
      <text>
        <r>
          <rPr>
            <sz val="8"/>
            <color indexed="81"/>
            <rFont val="Tahoma"/>
            <family val="2"/>
          </rPr>
          <t xml:space="preserve">Dit is, bij de gemaakte keuze, het maximum aantal weken om alle uren onbetaald ouderschapsverlof te gebruiken. 
</t>
        </r>
        <r>
          <rPr>
            <sz val="8"/>
            <color indexed="81"/>
            <rFont val="Tahoma"/>
            <family val="2"/>
          </rPr>
          <t xml:space="preserve">
</t>
        </r>
      </text>
    </comment>
    <comment ref="E40" authorId="0" shapeId="0">
      <text>
        <r>
          <rPr>
            <sz val="8"/>
            <color indexed="81"/>
            <rFont val="Tahoma"/>
            <family val="2"/>
          </rPr>
          <t>Dit zijn de uren van reguliere vakantiedagen of andere vrije dagen (of dagdelen) die op een ouderschapsverlof dag vallen.</t>
        </r>
      </text>
    </comment>
    <comment ref="E41" authorId="0" shapeId="0">
      <text>
        <r>
          <rPr>
            <sz val="8"/>
            <color indexed="81"/>
            <rFont val="Tahoma"/>
            <family val="2"/>
          </rPr>
          <t xml:space="preserve">Dit is </t>
        </r>
        <r>
          <rPr>
            <u/>
            <sz val="8"/>
            <color indexed="81"/>
            <rFont val="Tahoma"/>
            <family val="2"/>
          </rPr>
          <t>de dag waarop de verlofperiode uiterlijk eindigt</t>
        </r>
        <r>
          <rPr>
            <sz val="8"/>
            <color indexed="81"/>
            <rFont val="Tahoma"/>
            <family val="2"/>
          </rPr>
          <t>.
Door de gemaakte keuzen voor verlofuren en de daarbij behorende dagen kan het een eerdere datum zijn, omdat anders het maximum wordt overschreden, of omdat op deze dag geen verlofuren zijn gepland.
Door in schema A de reguliere vakantie- en vrije dagen die in de verlofperiode vallen in te vullen, verschuift de maximale einddatum. Reguliere vakantiedagen of dagdelen tellen n.l. niet mee als ouderschapsverlof.</t>
        </r>
        <r>
          <rPr>
            <sz val="8"/>
            <color indexed="81"/>
            <rFont val="Tahoma"/>
            <family val="2"/>
          </rPr>
          <t xml:space="preserve">
De gewenste einddatum kan daardoor ook verschuiven.</t>
        </r>
      </text>
    </comment>
    <comment ref="E43" authorId="3" shapeId="0">
      <text>
        <r>
          <rPr>
            <sz val="8"/>
            <color indexed="81"/>
            <rFont val="Tahoma"/>
            <family val="2"/>
          </rPr>
          <t>Dit is het doorbetalingspercentage op het salaris over de verlofuren gedurende het betaalde ouderschapsverlof.
Door reguliere vrije dagen die in de verlofperiode vallen wordt het doorbetalingspecentage over de gehele periode hoger.
Hierdoor vindt geen salariskorting over deze vrije dagen plaats.</t>
        </r>
      </text>
    </comment>
    <comment ref="E45" authorId="0" shapeId="0">
      <text>
        <r>
          <rPr>
            <sz val="8"/>
            <color indexed="81"/>
            <rFont val="Tahoma"/>
            <family val="2"/>
          </rPr>
          <t xml:space="preserve">De dag die het maximum zou overschrijden wordt niet meer meegeteld. Hierdoor kan het voorkomen dat iets minder dan het maximum aantal uren gebruikt wordt.
</t>
        </r>
      </text>
    </comment>
    <comment ref="E50" authorId="2" shapeId="0">
      <text>
        <r>
          <rPr>
            <sz val="8"/>
            <color indexed="81"/>
            <rFont val="Tahoma"/>
            <family val="2"/>
          </rPr>
          <t xml:space="preserve">Dit is </t>
        </r>
        <r>
          <rPr>
            <u/>
            <sz val="8"/>
            <color indexed="81"/>
            <rFont val="Tahoma"/>
            <family val="2"/>
          </rPr>
          <t>de datum van de eerste onbetaalde verlofdag</t>
        </r>
        <r>
          <rPr>
            <sz val="8"/>
            <color indexed="81"/>
            <rFont val="Tahoma"/>
            <family val="2"/>
          </rPr>
          <t xml:space="preserve"> aansluitend op betaald ouderschapsverlof!</t>
        </r>
      </text>
    </comment>
    <comment ref="E52" authorId="0" shapeId="0">
      <text>
        <r>
          <rPr>
            <sz val="8"/>
            <color indexed="81"/>
            <rFont val="Tahoma"/>
            <family val="2"/>
          </rPr>
          <t>Dit zijn de uren van reguliere vakantiedagen of andere vrije dagen (of dagdelen) die op een ouderschapsverlofdag vallen.</t>
        </r>
      </text>
    </comment>
    <comment ref="E53" authorId="3" shapeId="0">
      <text>
        <r>
          <rPr>
            <sz val="8"/>
            <color indexed="81"/>
            <rFont val="Tahoma"/>
            <family val="2"/>
          </rPr>
          <t xml:space="preserve">Dit is </t>
        </r>
        <r>
          <rPr>
            <u/>
            <sz val="8"/>
            <color indexed="81"/>
            <rFont val="Tahoma"/>
            <family val="2"/>
          </rPr>
          <t>de dag waarop de verlof periode uiterlijk eindigt</t>
        </r>
        <r>
          <rPr>
            <sz val="8"/>
            <color indexed="81"/>
            <rFont val="Tahoma"/>
            <family val="2"/>
          </rPr>
          <t xml:space="preserve">.
Door de gemaakte keuzen voor verlofuren en de daarbij horende dagen kan het een eerdere datum zijn, omdat anders het maximum wordt overschreden, of omdat op deze dag geen verlofuren zijn gepland.
Door in schema B de reguliere vakantie- en vrije dagen die in de verlofperiode vallen in te vullen, verschuift de maximale einddatum.
</t>
        </r>
      </text>
    </comment>
    <comment ref="E55" authorId="0" shapeId="0">
      <text>
        <r>
          <rPr>
            <sz val="8"/>
            <color indexed="81"/>
            <rFont val="Tahoma"/>
            <family val="2"/>
          </rPr>
          <t>De dag die het maximum zou overschrijden wordt niet meer meegeteld. Hierdoor kan het voorkomen dat iets minder dan het maximum aantal uren gebruikt wordt.</t>
        </r>
        <r>
          <rPr>
            <sz val="8"/>
            <color indexed="81"/>
            <rFont val="Tahoma"/>
            <family val="2"/>
          </rPr>
          <t xml:space="preserve">
</t>
        </r>
      </text>
    </comment>
  </commentList>
</comments>
</file>

<file path=xl/comments2.xml><?xml version="1.0" encoding="utf-8"?>
<comments xmlns="http://schemas.openxmlformats.org/spreadsheetml/2006/main">
  <authors>
    <author>rw</author>
    <author>Henk Noordhoek</author>
    <author>Stichting KOVV</author>
    <author>Travelmate 800</author>
  </authors>
  <commentList>
    <comment ref="Q6" authorId="0" shapeId="0">
      <text>
        <r>
          <rPr>
            <sz val="8"/>
            <color indexed="81"/>
            <rFont val="Tahoma"/>
            <family val="2"/>
          </rPr>
          <t>De datum vóór deze kolom is steeds de datum van de maandag.</t>
        </r>
        <r>
          <rPr>
            <sz val="8"/>
            <color indexed="81"/>
            <rFont val="Tahoma"/>
            <family val="2"/>
          </rPr>
          <t xml:space="preserve">
</t>
        </r>
      </text>
    </comment>
    <comment ref="Z6" authorId="0" shapeId="0">
      <text>
        <r>
          <rPr>
            <sz val="8"/>
            <color indexed="81"/>
            <rFont val="Tahoma"/>
            <family val="2"/>
          </rPr>
          <t>De datum vóór deze kolom is steeds de datum van de maandag.</t>
        </r>
      </text>
    </comment>
    <comment ref="H17" authorId="1" shapeId="0">
      <text>
        <r>
          <rPr>
            <sz val="8"/>
            <color indexed="81"/>
            <rFont val="Tahoma"/>
            <family val="2"/>
          </rPr>
          <t>Aankruisen indien dit van toepassing is. Daarnaast de opgenomen uren invullen onder eerder opgenomen.</t>
        </r>
        <r>
          <rPr>
            <sz val="9"/>
            <color indexed="81"/>
            <rFont val="Tahoma"/>
            <family val="2"/>
          </rPr>
          <t xml:space="preserve">
</t>
        </r>
      </text>
    </comment>
    <comment ref="B27" authorId="2" shapeId="0">
      <text>
        <r>
          <rPr>
            <sz val="8"/>
            <color indexed="81"/>
            <rFont val="Tahoma"/>
            <family val="2"/>
          </rPr>
          <t xml:space="preserve">Wanneer gedurende het ouderschapsverlof de verlofdagen, de uren of de wtf wijzigen, dan moet een </t>
        </r>
        <r>
          <rPr>
            <sz val="8"/>
            <color indexed="10"/>
            <rFont val="Tahoma"/>
            <family val="2"/>
          </rPr>
          <t>nieuwe berekening</t>
        </r>
        <r>
          <rPr>
            <sz val="8"/>
            <color indexed="81"/>
            <rFont val="Tahoma"/>
            <family val="2"/>
          </rPr>
          <t xml:space="preserve"> opgesteld worden!
De reeds opgenomen verlofuren wordt dan in mindering gebracht.</t>
        </r>
      </text>
    </comment>
    <comment ref="G31" authorId="2" shapeId="0">
      <text>
        <r>
          <rPr>
            <sz val="8"/>
            <color indexed="81"/>
            <rFont val="Tahoma"/>
            <family val="2"/>
          </rPr>
          <t xml:space="preserve">Dit is, bij de gemaakte keuze, het maximum aantal weken om alle uren betaald ouderschapsverlof te gebruiken. 
</t>
        </r>
      </text>
    </comment>
    <comment ref="G32" authorId="2" shapeId="0">
      <text>
        <r>
          <rPr>
            <sz val="8"/>
            <color indexed="81"/>
            <rFont val="Tahoma"/>
            <family val="2"/>
          </rPr>
          <t xml:space="preserve">Dit is, bij de gemaakte keuze, het maximum aantal weken om alle uren onbetaald ouderschapsverlof te gebruiken. 
</t>
        </r>
        <r>
          <rPr>
            <sz val="8"/>
            <color indexed="81"/>
            <rFont val="Tahoma"/>
            <family val="2"/>
          </rPr>
          <t xml:space="preserve">
</t>
        </r>
      </text>
    </comment>
    <comment ref="E39" authorId="0" shapeId="0">
      <text>
        <r>
          <rPr>
            <sz val="8"/>
            <color indexed="81"/>
            <rFont val="Tahoma"/>
            <family val="2"/>
          </rPr>
          <t>Dit zijn de uren van reguliere vakantiedagen of andere vrije dagen (of dagdelen) die op een ouderschapsverlof dag vallen.</t>
        </r>
      </text>
    </comment>
    <comment ref="E40" authorId="0" shapeId="0">
      <text>
        <r>
          <rPr>
            <sz val="8"/>
            <color indexed="81"/>
            <rFont val="Tahoma"/>
            <family val="2"/>
          </rPr>
          <t xml:space="preserve">Dit is </t>
        </r>
        <r>
          <rPr>
            <u/>
            <sz val="8"/>
            <color indexed="81"/>
            <rFont val="Tahoma"/>
            <family val="2"/>
          </rPr>
          <t>de dag waarop de verlofperiode uiterlijk eindigt</t>
        </r>
        <r>
          <rPr>
            <sz val="8"/>
            <color indexed="81"/>
            <rFont val="Tahoma"/>
            <family val="2"/>
          </rPr>
          <t>.
Door de gemaakte keuzen voor verlofuren en de daarbij behorende dagen kan het een eerdere datum zijn, omdat anders het maximum wordt overschreden, of omdat op deze dag geen verlofuren zijn gepland.
Door in schema A de reguliere vakantie- en vrije dagen die in de verlofperiode vallen in te vullen, verschuift de maximale einddatum. Reguliere vakantiedagen of dagdelen tellen n.l. niet mee als ouderschapsverlof.</t>
        </r>
        <r>
          <rPr>
            <sz val="8"/>
            <color indexed="81"/>
            <rFont val="Tahoma"/>
            <family val="2"/>
          </rPr>
          <t xml:space="preserve">
De gewenste einddatum kan daardoor ook verschuiven.</t>
        </r>
      </text>
    </comment>
    <comment ref="E42" authorId="3" shapeId="0">
      <text>
        <r>
          <rPr>
            <sz val="8"/>
            <color indexed="81"/>
            <rFont val="Tahoma"/>
            <family val="2"/>
          </rPr>
          <t>Dit is het doorbetalingspercentage op het salaris over de verlofuren gedurende het betaalde ouderschapsverlof.
Door reguliere vrije dagen die in de verlofperiode vallen wordt het doorbetalingspecentage over de gehele periode hoger.
Hierdoor vindt geen salariskorting over deze vrije dagen plaats.</t>
        </r>
      </text>
    </comment>
    <comment ref="E44" authorId="0" shapeId="0">
      <text>
        <r>
          <rPr>
            <sz val="8"/>
            <color indexed="81"/>
            <rFont val="Tahoma"/>
            <family val="2"/>
          </rPr>
          <t xml:space="preserve">De dag die het maximum zou overschrijden wordt niet meer meegeteld. Hierdoor kan het voorkomen dat iets minder dan het maximum aantal uren gebruikt wordt.
</t>
        </r>
      </text>
    </comment>
    <comment ref="E49" authorId="2" shapeId="0">
      <text>
        <r>
          <rPr>
            <sz val="8"/>
            <color indexed="81"/>
            <rFont val="Tahoma"/>
            <family val="2"/>
          </rPr>
          <t xml:space="preserve">Dit is </t>
        </r>
        <r>
          <rPr>
            <u/>
            <sz val="8"/>
            <color indexed="81"/>
            <rFont val="Tahoma"/>
            <family val="2"/>
          </rPr>
          <t>de datum van de eerste onbetaalde verlofdag</t>
        </r>
        <r>
          <rPr>
            <sz val="8"/>
            <color indexed="81"/>
            <rFont val="Tahoma"/>
            <family val="2"/>
          </rPr>
          <t xml:space="preserve"> aansluitend op betaald ouderschapsverlof!</t>
        </r>
      </text>
    </comment>
    <comment ref="E51" authorId="0" shapeId="0">
      <text>
        <r>
          <rPr>
            <sz val="8"/>
            <color indexed="81"/>
            <rFont val="Tahoma"/>
            <family val="2"/>
          </rPr>
          <t>Dit zijn de uren van reguliere vakantiedagen of andere vrije dagen (of dagdelen) die op een ouderschapsverlofdag vallen.</t>
        </r>
      </text>
    </comment>
    <comment ref="E52" authorId="3" shapeId="0">
      <text>
        <r>
          <rPr>
            <sz val="8"/>
            <color indexed="81"/>
            <rFont val="Tahoma"/>
            <family val="2"/>
          </rPr>
          <t xml:space="preserve">Dit is </t>
        </r>
        <r>
          <rPr>
            <u/>
            <sz val="8"/>
            <color indexed="81"/>
            <rFont val="Tahoma"/>
            <family val="2"/>
          </rPr>
          <t>de dag waarop de verlof periode uiterlijk eindigt</t>
        </r>
        <r>
          <rPr>
            <sz val="8"/>
            <color indexed="81"/>
            <rFont val="Tahoma"/>
            <family val="2"/>
          </rPr>
          <t xml:space="preserve">.
Door de gemaakte keuzen voor verlofuren en de daarbij horende dagen kan het een eerdere datum zijn, omdat anders het maximum wordt overschreden, of omdat op deze dag geen verlofuren zijn gepland.
Door in schema B de reguliere vakantie- en vrije dagen die in de verlofperiode vallen in te vullen, verschuift de maximale einddatum.
</t>
        </r>
      </text>
    </comment>
    <comment ref="E54" authorId="0" shapeId="0">
      <text>
        <r>
          <rPr>
            <sz val="8"/>
            <color indexed="81"/>
            <rFont val="Tahoma"/>
            <family val="2"/>
          </rPr>
          <t>De dag die het maximum zou overschrijden wordt niet meer meegeteld. Hierdoor kan het voorkomen dat iets minder dan het maximum aantal uren gebruikt wordt.</t>
        </r>
        <r>
          <rPr>
            <sz val="8"/>
            <color indexed="81"/>
            <rFont val="Tahoma"/>
            <family val="2"/>
          </rPr>
          <t xml:space="preserve">
</t>
        </r>
      </text>
    </comment>
  </commentList>
</comments>
</file>

<file path=xl/sharedStrings.xml><?xml version="1.0" encoding="utf-8"?>
<sst xmlns="http://schemas.openxmlformats.org/spreadsheetml/2006/main" count="397" uniqueCount="207">
  <si>
    <t>Recht op</t>
  </si>
  <si>
    <t>Betaald ouderschapsverlof</t>
  </si>
  <si>
    <t>Onbetaald ouderschapsverlof</t>
  </si>
  <si>
    <t>ma</t>
  </si>
  <si>
    <t>di</t>
  </si>
  <si>
    <t>wo</t>
  </si>
  <si>
    <t>do</t>
  </si>
  <si>
    <t>vr</t>
  </si>
  <si>
    <t>totaal</t>
  </si>
  <si>
    <t>%</t>
  </si>
  <si>
    <t>naam medewerker</t>
  </si>
  <si>
    <t>max. einddatum betaald verlof</t>
  </si>
  <si>
    <t>aantal vrije uren in de verlofperiode</t>
  </si>
  <si>
    <t>uren</t>
  </si>
  <si>
    <t>wtf verlof</t>
  </si>
  <si>
    <t>na betaald max. einddatum onbetaald:</t>
  </si>
  <si>
    <t>uren betaald verlof</t>
  </si>
  <si>
    <t>uren onbetaald verlof</t>
  </si>
  <si>
    <t>totaal uren onbetaald verlof:</t>
  </si>
  <si>
    <t>totaal uren betaald verlof:</t>
  </si>
  <si>
    <t>max. aantal weken onbetaald ouderschapsverlof</t>
  </si>
  <si>
    <t>max. aantal weken betaald ouderschapsverlof</t>
  </si>
  <si>
    <t>omschrijving</t>
  </si>
  <si>
    <t xml:space="preserve"> = verlofdagen</t>
  </si>
  <si>
    <r>
      <t xml:space="preserve">Schema A: </t>
    </r>
    <r>
      <rPr>
        <b/>
        <u/>
        <sz val="10"/>
        <rFont val="Arial"/>
        <family val="2"/>
      </rPr>
      <t>periode betaald ouderschapsverlof</t>
    </r>
  </si>
  <si>
    <r>
      <t xml:space="preserve">Schema B: </t>
    </r>
    <r>
      <rPr>
        <b/>
        <u/>
        <sz val="10"/>
        <rFont val="Arial"/>
        <family val="2"/>
      </rPr>
      <t>periode onbetaald ouderschapsverlof</t>
    </r>
  </si>
  <si>
    <t>naam kind</t>
  </si>
  <si>
    <t>max. einddatum onbetaald verlof</t>
  </si>
  <si>
    <t>wtf gelijk aan wtf opname reeds opgenomen?</t>
  </si>
  <si>
    <t>wtf gelijk aan huidige wtf reeds opgenomen?</t>
  </si>
  <si>
    <t>cumulatief</t>
  </si>
  <si>
    <t>uren p/week</t>
  </si>
  <si>
    <t>datum einde betaald verlof:</t>
  </si>
  <si>
    <t>datum begin betaald verlof:</t>
  </si>
  <si>
    <t>datum einde onbetaald verlof:</t>
  </si>
  <si>
    <t>einddatum betaald verlof</t>
  </si>
  <si>
    <t>data betaald verlof</t>
  </si>
  <si>
    <t>data onbetaald verlof</t>
  </si>
  <si>
    <t>begindatum betaald verlof</t>
  </si>
  <si>
    <t>begindatum onbetaald verlof</t>
  </si>
  <si>
    <t>einddatum onbetaald verlof</t>
  </si>
  <si>
    <t>begindatum aansluitend onbetaald verlof</t>
  </si>
  <si>
    <t>maandag</t>
  </si>
  <si>
    <t>dinsdag</t>
  </si>
  <si>
    <t>woensdag</t>
  </si>
  <si>
    <t>donderdag</t>
  </si>
  <si>
    <t>vrijdag</t>
  </si>
  <si>
    <t>alleen onbet. gedurende meer dan 12 mndn:</t>
  </si>
  <si>
    <t>bet. gedurende meer dan 12 mndn:</t>
  </si>
  <si>
    <t>onbet. gedurende meer dan 12 mndn:</t>
  </si>
  <si>
    <t>begin datum onbetaald verlof:</t>
  </si>
  <si>
    <t>OP of OOP</t>
  </si>
  <si>
    <t>bet. verlof</t>
  </si>
  <si>
    <t>onbet. verlof</t>
  </si>
  <si>
    <t>gekozen instelling</t>
  </si>
  <si>
    <t>Ondertekening voor akkoord</t>
  </si>
  <si>
    <t>werkgeversnummer</t>
  </si>
  <si>
    <t xml:space="preserve">brinnummer   </t>
  </si>
  <si>
    <t>Ouderschapsverlof berekening</t>
  </si>
  <si>
    <t xml:space="preserve">wtf na opname </t>
  </si>
  <si>
    <t xml:space="preserve"> </t>
  </si>
  <si>
    <t>ja</t>
  </si>
  <si>
    <t>invulveld voor E38</t>
  </si>
  <si>
    <t xml:space="preserve">PO / VO </t>
  </si>
  <si>
    <t>invulveld voor G5</t>
  </si>
  <si>
    <t>PO</t>
  </si>
  <si>
    <t>VO</t>
  </si>
  <si>
    <t>berekeningen</t>
  </si>
  <si>
    <t>normbetrekking uren</t>
  </si>
  <si>
    <t>normbetrekking lesuren</t>
  </si>
  <si>
    <t>factor lesuren/uren</t>
  </si>
  <si>
    <t xml:space="preserve">uren </t>
  </si>
  <si>
    <t>lesuren</t>
  </si>
  <si>
    <t>wtf bij aanvang verlof</t>
  </si>
  <si>
    <t>kortingspercentage wtf verlof RAET</t>
  </si>
  <si>
    <t>onbetaald ouderschapsverlof recht PO/VO</t>
  </si>
  <si>
    <t>betaald ouderschapsverlof recht PO/VO</t>
  </si>
  <si>
    <t>datum</t>
  </si>
  <si>
    <t>versie</t>
  </si>
  <si>
    <t>wijziging</t>
  </si>
  <si>
    <t>maximale termijn ouderschapsverlof van 12 maanden voor VO verwijderd</t>
  </si>
  <si>
    <t>invulveld voor B50</t>
  </si>
  <si>
    <t>3.6.0</t>
  </si>
  <si>
    <t>3.6.1</t>
  </si>
  <si>
    <t>regel 39 toegevoeg berekening bruto uren voor OP</t>
  </si>
  <si>
    <t>3.6.1.1</t>
  </si>
  <si>
    <t>fout hersteld veld G15 bij gebruik VO, werd geen lesuren en wtf getoond</t>
  </si>
  <si>
    <t>Herman</t>
  </si>
  <si>
    <t>door</t>
  </si>
  <si>
    <t>3.6.2</t>
  </si>
  <si>
    <t>Verwijzing naar CASO is verwijderd. Uren VO worden nu correct weergegeven en meegenomen in berekening (188 uur voor zowel betaald als onbetaald verlof).</t>
  </si>
  <si>
    <t>Rudi</t>
  </si>
  <si>
    <t>3.6.3</t>
  </si>
  <si>
    <t>CASO velden teruggezet ivm gebruik Pardon</t>
  </si>
  <si>
    <t xml:space="preserve">personeelsnummer   </t>
  </si>
  <si>
    <t>3.6.4</t>
  </si>
  <si>
    <t>werkelijke einddatum toegevoegd onbetaaald verlof op G48</t>
  </si>
  <si>
    <t>kleinste wtf voor / na verlof</t>
  </si>
  <si>
    <t>3.6.5</t>
  </si>
  <si>
    <t>foutmelding aangepast bij invoeren incorrecte datum  E34</t>
  </si>
  <si>
    <t>3.6.6</t>
  </si>
  <si>
    <t>doorbetalingsperc. wtf verlof Pardon</t>
  </si>
  <si>
    <t>3.6.7</t>
  </si>
  <si>
    <t>veld E39: het doorbetalingspercentage aangegen ipv het kortingspercentage</t>
  </si>
  <si>
    <t>wtf voor na VO 50%</t>
  </si>
  <si>
    <t>3.6.8</t>
  </si>
  <si>
    <t xml:space="preserve">aanpassing vermindering taakomvang VO (50%) </t>
  </si>
  <si>
    <t>herman</t>
  </si>
  <si>
    <t>3.6.9</t>
  </si>
  <si>
    <t>max uren ouderschapsverlof PO</t>
  </si>
  <si>
    <t>max uren ouderschapsverlof VO</t>
  </si>
  <si>
    <t>aantal uren bij een fulltime dienstverband per week</t>
  </si>
  <si>
    <t>3.7.0</t>
  </si>
  <si>
    <t>aangepast cao 1-1-2015 , er worden geen lesuren meer gebruikt</t>
  </si>
  <si>
    <t>3.7.1</t>
  </si>
  <si>
    <t>henk</t>
  </si>
  <si>
    <t xml:space="preserve">geboortedatum  kind </t>
  </si>
  <si>
    <t>gebruik gemaakt van drie dagen onbetaald kraamverlof na de bevalling:</t>
  </si>
  <si>
    <t>is er al eerder onbetaald kraamverlof of ouderschapsverlof opgenomen:</t>
  </si>
  <si>
    <t>max uren betaald ouderschapsverlof PO</t>
  </si>
  <si>
    <t>eerder opgenomen</t>
  </si>
  <si>
    <t>nog recht op uren</t>
  </si>
  <si>
    <t>max uren betaald ouderschapsverlof</t>
  </si>
  <si>
    <t>max uren ouderschapsverlof</t>
  </si>
  <si>
    <t>al eerder ouderschapsverlof opgenomen</t>
  </si>
  <si>
    <t>datum ingang bij alleen onbetaald:</t>
  </si>
  <si>
    <t>opmerking over maximaal 12 maanden verwijdert en invoer beperkingen ingevoerd; uren omgezet en opmaak conform ook andere berekeningen.</t>
  </si>
  <si>
    <t>aanpassing Cao 40 urige werkweek, recht op 26 x 40 uur= 1040 uur</t>
  </si>
  <si>
    <t>4.0.1</t>
  </si>
  <si>
    <t>format fout veld E53 hersteld</t>
  </si>
  <si>
    <t>4.0.2</t>
  </si>
  <si>
    <t>afronding veld E53 verwijderd</t>
  </si>
  <si>
    <t>4.0.3</t>
  </si>
  <si>
    <t>print instellingen gewijzigd</t>
  </si>
  <si>
    <t>4.0.4</t>
  </si>
  <si>
    <t>4.0.5</t>
  </si>
  <si>
    <t>aantal maanden osv</t>
  </si>
  <si>
    <t>mnd en dg</t>
  </si>
  <si>
    <t>aantal dagen in maand</t>
  </si>
  <si>
    <t>dagen</t>
  </si>
  <si>
    <t>hele maanden</t>
  </si>
  <si>
    <t>totaal maanden</t>
  </si>
  <si>
    <t>4.0.6</t>
  </si>
  <si>
    <t>berekening pardon aangepast</t>
  </si>
  <si>
    <t>betaald</t>
  </si>
  <si>
    <t>onbetaald</t>
  </si>
  <si>
    <t>aantal weken osv</t>
  </si>
  <si>
    <t>startdatum onbetaald</t>
  </si>
  <si>
    <t>afronding kortingspercentage raet aangepast (E45)</t>
  </si>
  <si>
    <t>4.0.9</t>
  </si>
  <si>
    <t>aanpassing weergave groene velden</t>
  </si>
  <si>
    <t>vermelding opname &gt; 12 maanden naar boven verplaatst lettergroottes gelijk getrokken</t>
  </si>
  <si>
    <t xml:space="preserve">tabblad berekening opgenomen verlof verwijderd, reeds opgenomen verlof wordt nu op hoofdtabblad opgeveven tekst opmerking veld G39 aangepast, tekstuele aanpassingen bij opmerkingen </t>
  </si>
  <si>
    <t>betaald deel osv hoeft niet meer aaneengesloten</t>
  </si>
  <si>
    <t>4.0.0</t>
  </si>
  <si>
    <t>4.0.10</t>
  </si>
  <si>
    <t>Beperking PO max 12 maanden verwijderd, nieuwe CAO bepaling</t>
  </si>
  <si>
    <t>4.0.11</t>
  </si>
  <si>
    <t>Tekstuele aanpassingen doorgevoerd n.a.v. de wijzigingen in 4.0.10</t>
  </si>
  <si>
    <t>peter</t>
  </si>
  <si>
    <t>4.0.12</t>
  </si>
  <si>
    <t>tekstuele aanpassingen tekst opmerking veld G13</t>
  </si>
  <si>
    <t>4.0.13</t>
  </si>
  <si>
    <t>tekstuele aanpassingen tekst opmerking veld G31 en G32</t>
  </si>
  <si>
    <t>4.0.14</t>
  </si>
  <si>
    <t>corr uren onbetaald verlof als nog uren betaald over</t>
  </si>
  <si>
    <t>4.0.15</t>
  </si>
  <si>
    <t>berekening op E40 gecorrigeerd</t>
  </si>
  <si>
    <t>G32 terug gebouwd dat je alleen onbetaald osv kan opnemen</t>
  </si>
  <si>
    <t>4.0.16</t>
  </si>
  <si>
    <t>4.0.17</t>
  </si>
  <si>
    <t>nog kleine correctie op 4.0.16</t>
  </si>
  <si>
    <t>Voor de berekening in het Voortgezet Onderwijs wordt, bij het ontbreken van een formule in de cao, aangesloten bij de de formule die in de cao Primair Onderwijs is opgenomen.</t>
  </si>
  <si>
    <t>De berekening in dit spreadsheet gaat niet uit van een korting in alle maanden, maar van de werkelijke periode van het betaalde ouderschapsverlof. Hiermee sluit de korting aan op de periode van het verlof. Deze wijze van berekening heeft geen invloed op de bruto korting op het salaris. Het percentage van de korting is anders, maar dat wordt gecompenseerd met een kortere periode waarover het salaris wordt gekort.</t>
  </si>
  <si>
    <t>4.0.18</t>
  </si>
  <si>
    <t>Toelichting op kortingspercentage toegevoegd</t>
  </si>
  <si>
    <t>4.0.19</t>
  </si>
  <si>
    <t>nog kleine correctie op 4.0.17</t>
  </si>
  <si>
    <t>4.0.20</t>
  </si>
  <si>
    <t>check op invullen PO/VO toegevoegd</t>
  </si>
  <si>
    <t>4.0.21</t>
  </si>
  <si>
    <t>tekstuele wijziging doorgevoerd in toelichting</t>
  </si>
  <si>
    <t>leeftijd kind</t>
  </si>
  <si>
    <t>max uren wettelijk bet os</t>
  </si>
  <si>
    <t>Wettelijk betaald ouderschapsverlof</t>
  </si>
  <si>
    <t>Betaald ouderschapsverlof cao</t>
  </si>
  <si>
    <t>bet. Osv volgens cao</t>
  </si>
  <si>
    <t>max eindatum betaald verlof</t>
  </si>
  <si>
    <t>Onbetaald ouderschapsverlof*</t>
  </si>
  <si>
    <t>Totaal</t>
  </si>
  <si>
    <t>Toelichting berekeningssheet ouderschapsverlof</t>
  </si>
  <si>
    <t>Tabblad "ouderschapsverlof 1e jaar"</t>
  </si>
  <si>
    <t>Tabblad "ouderschapsverlof na 1 jaar"</t>
  </si>
  <si>
    <t>In de cao Primair Onderwijs is bepaald dat de werknemer die betaald ouderschapsverlof geniet, over de uren van het verlof  75% (na het 1e jaar 55%) het salaris blijft ontvangen. Dit wordt geëffectueerd door in elke maand waarin de werknemer betaald ouderschapsverlof geniet, een gelijk percentage op zijn salaris in mindering te brengen. Dit percentage wordt berekend met behulp van de formule 
(A / (415 x wtf)) x (75%/ B), waarin A gelijk is aan het aantal uren betaald ouderschapsverlof en B gelijk is aan het aantal maanden waarin betaald ouderschapsverlof wordt genoten.</t>
  </si>
  <si>
    <r>
      <t xml:space="preserve">Bij een relatief korte periode ouderschapsverlof (minder dan 3 maanden) is het kortings-percentage over het algemeen </t>
    </r>
    <r>
      <rPr>
        <b/>
        <sz val="10"/>
        <rFont val="Arial"/>
        <family val="2"/>
      </rPr>
      <t>hoger dan 25% cq. 45%</t>
    </r>
    <r>
      <rPr>
        <sz val="10"/>
        <rFont val="Arial"/>
        <family val="2"/>
      </rPr>
      <t xml:space="preserve"> omdat in deze korte periode verhoudingsgewijs veel uren van het betaald ouderschapsverlof wordt opgenomen.</t>
    </r>
  </si>
  <si>
    <t>Betaald ouderschapsverlof (totaal)</t>
  </si>
  <si>
    <t>4.1,0</t>
  </si>
  <si>
    <t>Relatie met wettelijk betaald ouderschapsverlof toegevoegd plus berekening 1e en 2e jaar uit elkaar gehaald</t>
  </si>
  <si>
    <t>Peter</t>
  </si>
  <si>
    <r>
      <t xml:space="preserve">Sinds 2 augustus 2022 heeft iedere werknemer in Nederland recht op 9 maal de taakomvang per week betaald ouderschapsverlof. Daarnaast is in de cao Primair Onderwijs en de cao Voortgezet Onderwijs een regeling voor betaald ouderschapsverlof. Tevens is in de Wet Arbeid en Zorg (WAZO) bepaald dat een medewerker aanspraak kan maken op onbetaald ouderschapsverlof. Dit spreadsheet is </t>
    </r>
    <r>
      <rPr>
        <b/>
        <u/>
        <sz val="10"/>
        <rFont val="Arial"/>
        <family val="2"/>
      </rPr>
      <t>uitsluitend bedoeld voor het betaalde en onbetaalde ouderschapsverlof in het onderwijs</t>
    </r>
    <r>
      <rPr>
        <sz val="10"/>
        <rFont val="Arial"/>
        <family val="2"/>
      </rPr>
      <t xml:space="preserve">. Voor de berekening van het recht en opname van het </t>
    </r>
    <r>
      <rPr>
        <b/>
        <u/>
        <sz val="10"/>
        <rFont val="Arial"/>
        <family val="2"/>
      </rPr>
      <t>wettelijk betaald ouderschapsverlof</t>
    </r>
    <r>
      <rPr>
        <sz val="10"/>
        <rFont val="Arial"/>
        <family val="2"/>
      </rPr>
      <t xml:space="preserve"> is een </t>
    </r>
    <r>
      <rPr>
        <b/>
        <u/>
        <sz val="10"/>
        <rFont val="Arial"/>
        <family val="2"/>
      </rPr>
      <t>apart spreadsheet</t>
    </r>
    <r>
      <rPr>
        <sz val="10"/>
        <rFont val="Arial"/>
        <family val="2"/>
      </rPr>
      <t xml:space="preserve"> beschikbaar op de website van Dyade. Algemeen wordt aangenomen dat een medewerker eerst gebruikmaakt van het wettelijk betaalde ouderschapsverlof, voor deze aanspraak maakt op het betaalde verlof uit de cao en het onbetaalde verlof uit de wet. In dit spreadsheet moet wel rekening gehouden worden met eventueel opgenomen wettelijk betaald ouderschapsverlof voor het kind waar u de berekening voor maakt.</t>
    </r>
  </si>
  <si>
    <r>
      <t xml:space="preserve">In de cao Primair Onderwijs en de cao Voortgezet Onderwijs is bepaald dat in het jaar dat uw kind nog niet 1 is geworden, het salaris over de verlofuren voor 75% wordt doorbetaald. Neemt u het verlof op vanaf het bereiken van de leeftijd van 1 jaar, dan worden de verlofuren tegen een percentage van 55% doorbetaald. Om deze reden zijn er 2 tabbladen in dit rekensheet. Een voor de situatie in het 1e levensjaar van uw kind en 1 voor de jaren hierna. Neemt u verlof op gedurende een periode waarin uw kind 1 jaar wordt, dan moeten beide tabbladen gevuld worden. In het </t>
    </r>
    <r>
      <rPr>
        <b/>
        <u/>
        <sz val="10"/>
        <rFont val="Arial"/>
        <family val="2"/>
      </rPr>
      <t>tabblad "ouderschapsverlof 1e jaar"</t>
    </r>
    <r>
      <rPr>
        <sz val="10"/>
        <rFont val="Arial"/>
        <family val="2"/>
      </rPr>
      <t xml:space="preserve"> kan de einddatum verlof niet groter zijn dan de datum waarop uw kind 1 jaar wordt. In het</t>
    </r>
    <r>
      <rPr>
        <b/>
        <u/>
        <sz val="10"/>
        <rFont val="Arial"/>
        <family val="2"/>
      </rPr>
      <t xml:space="preserve"> tabblad "ouderschapsverlof na 1 jaar"</t>
    </r>
    <r>
      <rPr>
        <sz val="10"/>
        <rFont val="Arial"/>
        <family val="2"/>
      </rPr>
      <t xml:space="preserve"> moet de ingangsdatum tenminste de datum zijn waarop uw kind 1 jaar is geworden.</t>
    </r>
  </si>
  <si>
    <t>4.1.1</t>
  </si>
  <si>
    <t>Opmerkingen Tedo verwerkt</t>
  </si>
  <si>
    <t>Voor de berekening van het wettelijk betaald ouderschapsverlof dient u het specifieke berekeningsheet te gebruiken op onze website</t>
  </si>
  <si>
    <t>4.1.2</t>
  </si>
  <si>
    <t>Terugbetalingsverplichting 1e jaar verwijderd</t>
  </si>
  <si>
    <t>versie 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</si>
</sst>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_-;_-* #,##0.00\-;_-* &quot;-&quot;??_-;_-@_-"/>
    <numFmt numFmtId="165" formatCode="00000000"/>
    <numFmt numFmtId="166" formatCode="00000"/>
    <numFmt numFmtId="167" formatCode="0.0000"/>
    <numFmt numFmtId="168" formatCode="0.000000"/>
    <numFmt numFmtId="169" formatCode="[$-413]d\ mmmm\ yyyy;@"/>
    <numFmt numFmtId="170" formatCode="#,##0.00_ ;\-#,##0.00\ "/>
    <numFmt numFmtId="171" formatCode="dd/mm/yy"/>
    <numFmt numFmtId="172" formatCode="dddd"/>
    <numFmt numFmtId="173" formatCode="[h]:mm;@"/>
    <numFmt numFmtId="174" formatCode="[h]:mm:ss;@"/>
    <numFmt numFmtId="175" formatCode="000000"/>
    <numFmt numFmtId="176" formatCode="[h]:mm"/>
    <numFmt numFmtId="177" formatCode="0.00000"/>
    <numFmt numFmtId="178" formatCode="dd/mm/yyyy"/>
  </numFmts>
  <fonts count="40" x14ac:knownFonts="1">
    <font>
      <sz val="10"/>
      <name val="Arial"/>
    </font>
    <font>
      <sz val="10"/>
      <name val="Arial"/>
      <family val="2"/>
    </font>
    <font>
      <i/>
      <sz val="9"/>
      <name val="Arial"/>
      <family val="2"/>
    </font>
    <font>
      <sz val="9"/>
      <name val="Arial"/>
      <family val="2"/>
    </font>
    <font>
      <sz val="10"/>
      <name val="Arial"/>
      <family val="2"/>
    </font>
    <font>
      <b/>
      <sz val="10"/>
      <name val="Arial"/>
      <family val="2"/>
    </font>
    <font>
      <sz val="10"/>
      <color indexed="52"/>
      <name val="Arial"/>
      <family val="2"/>
    </font>
    <font>
      <b/>
      <u/>
      <sz val="10"/>
      <name val="Arial"/>
      <family val="2"/>
    </font>
    <font>
      <i/>
      <sz val="10"/>
      <name val="Arial"/>
      <family val="2"/>
    </font>
    <font>
      <b/>
      <u/>
      <sz val="12"/>
      <name val="Arial"/>
      <family val="2"/>
    </font>
    <font>
      <sz val="8"/>
      <name val="Arial"/>
      <family val="2"/>
    </font>
    <font>
      <sz val="8"/>
      <color indexed="81"/>
      <name val="Tahoma"/>
      <family val="2"/>
    </font>
    <font>
      <i/>
      <sz val="9"/>
      <color indexed="9"/>
      <name val="Arial"/>
      <family val="2"/>
    </font>
    <font>
      <sz val="10"/>
      <color indexed="9"/>
      <name val="Arial"/>
      <family val="2"/>
    </font>
    <font>
      <sz val="8"/>
      <color indexed="10"/>
      <name val="Tahoma"/>
      <family val="2"/>
    </font>
    <font>
      <b/>
      <sz val="10"/>
      <color indexed="10"/>
      <name val="Arial"/>
      <family val="2"/>
    </font>
    <font>
      <sz val="10"/>
      <color indexed="10"/>
      <name val="Wingdings 3"/>
      <family val="1"/>
      <charset val="2"/>
    </font>
    <font>
      <u/>
      <sz val="8"/>
      <color indexed="81"/>
      <name val="Tahoma"/>
      <family val="2"/>
    </font>
    <font>
      <sz val="9"/>
      <name val="Arial"/>
      <family val="2"/>
    </font>
    <font>
      <i/>
      <sz val="8"/>
      <name val="Arial"/>
      <family val="2"/>
    </font>
    <font>
      <sz val="8"/>
      <name val="Arial"/>
      <family val="2"/>
    </font>
    <font>
      <b/>
      <sz val="8"/>
      <name val="Arial"/>
      <family val="2"/>
    </font>
    <font>
      <u/>
      <sz val="10"/>
      <name val="Arial"/>
      <family val="2"/>
    </font>
    <font>
      <b/>
      <i/>
      <sz val="10"/>
      <color indexed="10"/>
      <name val="Arial"/>
      <family val="2"/>
    </font>
    <font>
      <b/>
      <sz val="8"/>
      <color indexed="10"/>
      <name val="Arial"/>
      <family val="2"/>
    </font>
    <font>
      <sz val="10"/>
      <color indexed="23"/>
      <name val="Wingdings 3"/>
      <family val="1"/>
      <charset val="2"/>
    </font>
    <font>
      <b/>
      <i/>
      <sz val="10"/>
      <color indexed="9"/>
      <name val="Arial"/>
      <family val="2"/>
    </font>
    <font>
      <sz val="10"/>
      <color indexed="10"/>
      <name val="Arial"/>
      <family val="2"/>
    </font>
    <font>
      <sz val="8"/>
      <name val="Arial"/>
      <family val="2"/>
    </font>
    <font>
      <sz val="8"/>
      <color rgb="FF000000"/>
      <name val="Tahoma"/>
      <family val="2"/>
    </font>
    <font>
      <sz val="10"/>
      <color theme="0" tint="-0.14999847407452621"/>
      <name val="Arial"/>
      <family val="2"/>
    </font>
    <font>
      <b/>
      <sz val="10"/>
      <color theme="0" tint="-0.14999847407452621"/>
      <name val="Arial"/>
      <family val="2"/>
    </font>
    <font>
      <sz val="8"/>
      <color theme="0" tint="-0.14999847407452621"/>
      <name val="Arial"/>
      <family val="2"/>
    </font>
    <font>
      <b/>
      <i/>
      <sz val="10"/>
      <color theme="0" tint="-0.14999847407452621"/>
      <name val="Arial"/>
      <family val="2"/>
    </font>
    <font>
      <b/>
      <sz val="10"/>
      <color theme="1"/>
      <name val="Arial"/>
      <family val="2"/>
    </font>
    <font>
      <sz val="9"/>
      <color indexed="81"/>
      <name val="Tahoma"/>
      <family val="2"/>
    </font>
    <font>
      <b/>
      <sz val="10"/>
      <color rgb="FFFF0000"/>
      <name val="Arial"/>
      <family val="2"/>
    </font>
    <font>
      <b/>
      <sz val="9"/>
      <color theme="1"/>
      <name val="Arial"/>
      <family val="2"/>
    </font>
    <font>
      <b/>
      <sz val="12"/>
      <name val="Arial"/>
      <family val="2"/>
    </font>
    <font>
      <u/>
      <sz val="10"/>
      <color theme="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40ED23"/>
        <bgColor indexed="64"/>
      </patternFill>
    </fill>
    <fill>
      <patternFill patternType="solid">
        <fgColor theme="0" tint="-0.14996795556505021"/>
        <bgColor indexed="64"/>
      </patternFill>
    </fill>
    <fill>
      <patternFill patternType="solid">
        <fgColor theme="0" tint="-4.9989318521683403E-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22"/>
      </bottom>
      <diagonal/>
    </border>
    <border>
      <left/>
      <right/>
      <top style="thin">
        <color indexed="23"/>
      </top>
      <bottom/>
      <diagonal/>
    </border>
    <border>
      <left style="thin">
        <color indexed="23"/>
      </left>
      <right/>
      <top/>
      <bottom/>
      <diagonal/>
    </border>
    <border>
      <left/>
      <right style="thin">
        <color indexed="23"/>
      </right>
      <top/>
      <bottom/>
      <diagonal/>
    </border>
    <border>
      <left/>
      <right/>
      <top/>
      <bottom style="thin">
        <color indexed="23"/>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22"/>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hair">
        <color indexed="64"/>
      </right>
      <top style="hair">
        <color indexed="64"/>
      </top>
      <bottom style="hair">
        <color indexed="64"/>
      </bottom>
      <diagonal/>
    </border>
  </borders>
  <cellStyleXfs count="4">
    <xf numFmtId="0" fontId="0" fillId="0" borderId="0"/>
    <xf numFmtId="164" fontId="1" fillId="0" borderId="0" applyFont="0" applyFill="0" applyBorder="0" applyAlignment="0" applyProtection="0"/>
    <xf numFmtId="0" fontId="1" fillId="0" borderId="0"/>
    <xf numFmtId="0" fontId="39" fillId="0" borderId="0" applyNumberFormat="0" applyFill="0" applyBorder="0" applyAlignment="0" applyProtection="0"/>
  </cellStyleXfs>
  <cellXfs count="301">
    <xf numFmtId="0" fontId="0" fillId="0" borderId="0" xfId="0"/>
    <xf numFmtId="0" fontId="1" fillId="0" borderId="0" xfId="0" applyFont="1"/>
    <xf numFmtId="0" fontId="5" fillId="0" borderId="0" xfId="0" applyFont="1"/>
    <xf numFmtId="0" fontId="5" fillId="0" borderId="0" xfId="0" applyFont="1" applyAlignment="1">
      <alignment horizontal="left"/>
    </xf>
    <xf numFmtId="0" fontId="0" fillId="0" borderId="0" xfId="0" applyAlignment="1">
      <alignment horizontal="left"/>
    </xf>
    <xf numFmtId="0" fontId="0" fillId="0" borderId="0" xfId="0" applyAlignment="1">
      <alignment wrapText="1"/>
    </xf>
    <xf numFmtId="0" fontId="4" fillId="0" borderId="0" xfId="0" applyFont="1"/>
    <xf numFmtId="0" fontId="5" fillId="0" borderId="0" xfId="0" applyFont="1" applyAlignment="1">
      <alignment wrapText="1"/>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top"/>
    </xf>
    <xf numFmtId="0" fontId="4" fillId="0" borderId="0" xfId="0" applyFont="1" applyAlignment="1">
      <alignment vertical="top"/>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vertical="top"/>
    </xf>
    <xf numFmtId="0" fontId="1" fillId="0" borderId="0" xfId="0" applyFont="1" applyAlignment="1">
      <alignment vertical="top"/>
    </xf>
    <xf numFmtId="0" fontId="0" fillId="2" borderId="0" xfId="0" applyFill="1" applyProtection="1">
      <protection hidden="1"/>
    </xf>
    <xf numFmtId="0" fontId="0" fillId="2" borderId="0" xfId="0" applyFill="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1" fillId="2" borderId="0" xfId="0" applyFont="1" applyFill="1" applyProtection="1"/>
    <xf numFmtId="0" fontId="1" fillId="2" borderId="0" xfId="0" applyFont="1" applyFill="1"/>
    <xf numFmtId="0" fontId="10" fillId="2" borderId="0" xfId="0" applyFont="1" applyFill="1" applyProtection="1"/>
    <xf numFmtId="0" fontId="1" fillId="2" borderId="0" xfId="0" applyFont="1" applyFill="1" applyAlignment="1" applyProtection="1">
      <alignment horizontal="center"/>
    </xf>
    <xf numFmtId="0" fontId="0" fillId="2" borderId="0" xfId="0" applyFill="1" applyBorder="1" applyProtection="1"/>
    <xf numFmtId="0" fontId="0" fillId="2" borderId="0" xfId="0" applyFill="1" applyBorder="1"/>
    <xf numFmtId="0" fontId="0" fillId="2" borderId="0" xfId="0" applyFill="1"/>
    <xf numFmtId="0" fontId="9" fillId="2" borderId="0" xfId="0" applyFont="1" applyFill="1" applyProtection="1">
      <protection hidden="1"/>
    </xf>
    <xf numFmtId="0" fontId="5" fillId="2" borderId="0" xfId="0" applyFont="1" applyFill="1" applyAlignment="1" applyProtection="1">
      <alignment horizontal="left"/>
      <protection hidden="1"/>
    </xf>
    <xf numFmtId="0" fontId="3" fillId="2" borderId="0" xfId="0" applyFont="1" applyFill="1" applyProtection="1">
      <protection hidden="1"/>
    </xf>
    <xf numFmtId="0" fontId="2" fillId="2" borderId="0" xfId="0" applyFont="1" applyFill="1" applyAlignment="1" applyProtection="1">
      <alignment horizontal="left"/>
      <protection hidden="1"/>
    </xf>
    <xf numFmtId="0" fontId="18" fillId="2" borderId="0" xfId="0" quotePrefix="1" applyFont="1" applyFill="1" applyProtection="1">
      <protection hidden="1"/>
    </xf>
    <xf numFmtId="0" fontId="7" fillId="2" borderId="0" xfId="0" applyFont="1" applyFill="1" applyProtection="1">
      <protection hidden="1"/>
    </xf>
    <xf numFmtId="0" fontId="4" fillId="2" borderId="0" xfId="0" applyFont="1" applyFill="1" applyAlignment="1" applyProtection="1">
      <alignment vertical="center"/>
      <protection hidden="1"/>
    </xf>
    <xf numFmtId="0" fontId="0" fillId="2" borderId="0" xfId="0" applyFill="1" applyAlignment="1" applyProtection="1">
      <alignment horizontal="right"/>
      <protection hidden="1"/>
    </xf>
    <xf numFmtId="0" fontId="1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center"/>
      <protection hidden="1"/>
    </xf>
    <xf numFmtId="0" fontId="1" fillId="2" borderId="0" xfId="0" applyFont="1" applyFill="1" applyAlignment="1" applyProtection="1">
      <alignment horizontal="right"/>
    </xf>
    <xf numFmtId="0" fontId="21" fillId="2" borderId="0" xfId="0" applyFont="1" applyFill="1" applyBorder="1" applyProtection="1"/>
    <xf numFmtId="0" fontId="10" fillId="2" borderId="0" xfId="0" applyFont="1" applyFill="1" applyBorder="1" applyProtection="1"/>
    <xf numFmtId="0" fontId="10" fillId="2" borderId="0" xfId="0" applyFont="1" applyFill="1" applyBorder="1" applyAlignment="1" applyProtection="1">
      <alignment horizontal="center"/>
    </xf>
    <xf numFmtId="0" fontId="5" fillId="2" borderId="0" xfId="0" applyFont="1" applyFill="1" applyAlignment="1" applyProtection="1">
      <alignment vertical="center"/>
      <protection hidden="1"/>
    </xf>
    <xf numFmtId="0" fontId="0" fillId="2" borderId="0" xfId="0" applyFill="1" applyAlignment="1">
      <alignment vertical="center"/>
    </xf>
    <xf numFmtId="0" fontId="12" fillId="2" borderId="0" xfId="0" applyFont="1" applyFill="1" applyProtection="1">
      <protection hidden="1"/>
    </xf>
    <xf numFmtId="0" fontId="4" fillId="2" borderId="0" xfId="0" applyFont="1" applyFill="1" applyAlignment="1" applyProtection="1">
      <alignment horizontal="center"/>
      <protection hidden="1"/>
    </xf>
    <xf numFmtId="0" fontId="8" fillId="2" borderId="0" xfId="0" applyFont="1" applyFill="1" applyAlignment="1" applyProtection="1">
      <alignment horizontal="center"/>
      <protection hidden="1"/>
    </xf>
    <xf numFmtId="0" fontId="2" fillId="2" borderId="0" xfId="0" applyFont="1" applyFill="1" applyProtection="1">
      <protection hidden="1"/>
    </xf>
    <xf numFmtId="0" fontId="1" fillId="2" borderId="0" xfId="0" applyFont="1" applyFill="1" applyProtection="1">
      <protection hidden="1"/>
    </xf>
    <xf numFmtId="0" fontId="10" fillId="2" borderId="0" xfId="0" applyFont="1" applyFill="1" applyBorder="1" applyAlignment="1">
      <alignment horizontal="center"/>
    </xf>
    <xf numFmtId="0" fontId="4" fillId="2" borderId="0" xfId="0" applyFont="1" applyFill="1" applyProtection="1">
      <protection hidden="1"/>
    </xf>
    <xf numFmtId="0" fontId="5" fillId="2" borderId="0" xfId="0" applyFont="1" applyFill="1" applyProtection="1">
      <protection hidden="1"/>
    </xf>
    <xf numFmtId="0" fontId="4" fillId="2" borderId="0" xfId="0" applyFont="1" applyFill="1" applyAlignment="1" applyProtection="1">
      <alignment horizontal="right"/>
      <protection hidden="1"/>
    </xf>
    <xf numFmtId="14" fontId="3" fillId="2" borderId="0" xfId="0" applyNumberFormat="1" applyFont="1" applyFill="1" applyAlignment="1" applyProtection="1">
      <alignment horizontal="center"/>
      <protection hidden="1"/>
    </xf>
    <xf numFmtId="0" fontId="0" fillId="2" borderId="16" xfId="0" applyNumberFormat="1" applyFill="1" applyBorder="1" applyAlignment="1" applyProtection="1">
      <alignment horizontal="center" vertical="center"/>
      <protection hidden="1"/>
    </xf>
    <xf numFmtId="0" fontId="6" fillId="2" borderId="0" xfId="0" applyFont="1" applyFill="1" applyProtection="1"/>
    <xf numFmtId="2" fontId="10" fillId="2" borderId="3" xfId="0" applyNumberFormat="1" applyFont="1" applyFill="1" applyBorder="1" applyProtection="1"/>
    <xf numFmtId="2" fontId="1" fillId="2" borderId="0" xfId="0" applyNumberFormat="1" applyFont="1" applyFill="1" applyAlignment="1" applyProtection="1">
      <alignment horizontal="center"/>
    </xf>
    <xf numFmtId="171" fontId="0" fillId="2" borderId="2" xfId="0" applyNumberFormat="1" applyFill="1" applyBorder="1" applyAlignment="1">
      <alignment horizontal="center"/>
    </xf>
    <xf numFmtId="0" fontId="0" fillId="2" borderId="16" xfId="0" applyFill="1" applyBorder="1"/>
    <xf numFmtId="0" fontId="0" fillId="2" borderId="0" xfId="0" applyFill="1" applyBorder="1" applyAlignment="1" applyProtection="1">
      <alignment horizontal="right"/>
      <protection hidden="1"/>
    </xf>
    <xf numFmtId="0" fontId="4" fillId="2" borderId="0" xfId="0" applyFont="1" applyFill="1" applyBorder="1" applyAlignment="1" applyProtection="1">
      <alignment horizontal="right"/>
    </xf>
    <xf numFmtId="0" fontId="1" fillId="2" borderId="0" xfId="0" applyFont="1" applyFill="1" applyBorder="1" applyProtection="1"/>
    <xf numFmtId="0" fontId="0" fillId="2" borderId="0" xfId="0" applyFill="1" applyBorder="1" applyProtection="1">
      <protection hidden="1"/>
    </xf>
    <xf numFmtId="0" fontId="1" fillId="2" borderId="0" xfId="0" applyFont="1" applyFill="1" applyAlignment="1">
      <alignment horizontal="right"/>
    </xf>
    <xf numFmtId="0" fontId="4" fillId="2" borderId="0" xfId="0" applyFont="1" applyFill="1" applyAlignment="1" applyProtection="1">
      <alignment horizontal="left" vertical="center"/>
      <protection hidden="1"/>
    </xf>
    <xf numFmtId="0" fontId="1" fillId="2" borderId="7" xfId="0" applyFont="1" applyFill="1" applyBorder="1" applyAlignment="1" applyProtection="1">
      <alignment horizontal="right"/>
      <protection hidden="1"/>
    </xf>
    <xf numFmtId="0" fontId="1" fillId="2" borderId="0" xfId="0" applyFont="1" applyFill="1" applyAlignment="1" applyProtection="1">
      <alignment horizontal="right"/>
      <protection hidden="1"/>
    </xf>
    <xf numFmtId="0" fontId="1" fillId="2" borderId="0" xfId="0" applyFont="1" applyFill="1" applyBorder="1" applyAlignment="1" applyProtection="1">
      <alignment horizontal="right"/>
      <protection hidden="1"/>
    </xf>
    <xf numFmtId="0" fontId="10" fillId="2" borderId="0" xfId="0" applyFont="1" applyFill="1" applyAlignment="1" applyProtection="1">
      <alignment horizontal="center"/>
      <protection hidden="1"/>
    </xf>
    <xf numFmtId="0" fontId="26" fillId="2" borderId="0" xfId="0" applyFont="1" applyFill="1" applyAlignment="1" applyProtection="1">
      <alignment horizontal="center"/>
      <protection hidden="1"/>
    </xf>
    <xf numFmtId="2" fontId="24" fillId="2" borderId="0" xfId="0" applyNumberFormat="1" applyFont="1" applyFill="1" applyBorder="1" applyProtection="1">
      <protection hidden="1"/>
    </xf>
    <xf numFmtId="14" fontId="1" fillId="2" borderId="0" xfId="0" applyNumberFormat="1" applyFont="1" applyFill="1" applyAlignment="1">
      <alignment horizontal="right"/>
    </xf>
    <xf numFmtId="14" fontId="1" fillId="2" borderId="0" xfId="0" applyNumberFormat="1" applyFont="1" applyFill="1" applyAlignment="1">
      <alignment horizontal="left"/>
    </xf>
    <xf numFmtId="0" fontId="1" fillId="2" borderId="0" xfId="0" applyFont="1" applyFill="1" applyProtection="1">
      <protection locked="0"/>
    </xf>
    <xf numFmtId="1" fontId="1" fillId="2" borderId="0" xfId="0" applyNumberFormat="1" applyFont="1" applyFill="1"/>
    <xf numFmtId="173" fontId="0" fillId="2" borderId="0" xfId="0" quotePrefix="1" applyNumberFormat="1" applyFill="1" applyBorder="1" applyAlignment="1" applyProtection="1">
      <alignment horizontal="center"/>
      <protection hidden="1"/>
    </xf>
    <xf numFmtId="1" fontId="0" fillId="2" borderId="0" xfId="0" applyNumberFormat="1" applyFill="1" applyProtection="1">
      <protection hidden="1"/>
    </xf>
    <xf numFmtId="1" fontId="0" fillId="2" borderId="0" xfId="0" applyNumberFormat="1" applyFill="1" applyBorder="1" applyAlignment="1" applyProtection="1">
      <alignment horizontal="center" vertical="center"/>
    </xf>
    <xf numFmtId="1" fontId="0" fillId="2" borderId="0" xfId="0" applyNumberFormat="1" applyFill="1" applyAlignment="1" applyProtection="1">
      <alignment horizontal="center"/>
      <protection hidden="1"/>
    </xf>
    <xf numFmtId="2" fontId="0" fillId="2" borderId="0" xfId="0" applyNumberFormat="1" applyFill="1" applyBorder="1" applyProtection="1">
      <protection hidden="1"/>
    </xf>
    <xf numFmtId="167" fontId="1" fillId="2" borderId="0" xfId="0" applyNumberFormat="1" applyFont="1" applyFill="1" applyBorder="1" applyProtection="1">
      <protection hidden="1"/>
    </xf>
    <xf numFmtId="0" fontId="4" fillId="2" borderId="0" xfId="0" applyFont="1" applyFill="1" applyAlignment="1" applyProtection="1">
      <alignment horizontal="right"/>
    </xf>
    <xf numFmtId="167" fontId="0" fillId="2" borderId="0" xfId="0" applyNumberFormat="1" applyFill="1" applyBorder="1" applyProtection="1">
      <protection hidden="1"/>
    </xf>
    <xf numFmtId="0" fontId="1" fillId="2" borderId="0" xfId="0" applyFont="1" applyFill="1" applyAlignment="1" applyProtection="1">
      <alignment horizontal="left"/>
    </xf>
    <xf numFmtId="167" fontId="0" fillId="2" borderId="0" xfId="0" applyNumberFormat="1" applyFill="1" applyBorder="1" applyAlignment="1" applyProtection="1">
      <alignment horizontal="center"/>
      <protection hidden="1"/>
    </xf>
    <xf numFmtId="174" fontId="0" fillId="2" borderId="0" xfId="0" applyNumberFormat="1" applyFill="1" applyProtection="1">
      <protection hidden="1"/>
    </xf>
    <xf numFmtId="0" fontId="4" fillId="2" borderId="16" xfId="0" applyNumberFormat="1" applyFont="1" applyFill="1" applyBorder="1" applyAlignment="1" applyProtection="1">
      <alignment horizontal="center" vertical="center"/>
      <protection hidden="1"/>
    </xf>
    <xf numFmtId="0" fontId="1" fillId="2" borderId="0" xfId="0" applyFont="1" applyFill="1" applyBorder="1" applyAlignment="1" applyProtection="1"/>
    <xf numFmtId="0" fontId="1" fillId="2" borderId="0" xfId="0" applyFont="1" applyFill="1" applyAlignment="1" applyProtection="1"/>
    <xf numFmtId="173" fontId="1" fillId="2" borderId="1" xfId="0" applyNumberFormat="1" applyFont="1" applyFill="1" applyBorder="1" applyAlignment="1" applyProtection="1">
      <alignment horizontal="center"/>
      <protection hidden="1"/>
    </xf>
    <xf numFmtId="0" fontId="0" fillId="2" borderId="0" xfId="0" applyFill="1" applyAlignment="1" applyProtection="1">
      <alignment horizontal="left"/>
      <protection hidden="1"/>
    </xf>
    <xf numFmtId="2" fontId="27" fillId="2" borderId="0" xfId="0" applyNumberFormat="1" applyFont="1" applyFill="1" applyBorder="1" applyAlignment="1" applyProtection="1">
      <alignment horizontal="center"/>
      <protection hidden="1"/>
    </xf>
    <xf numFmtId="2" fontId="0" fillId="2" borderId="0" xfId="0" applyNumberFormat="1" applyFill="1" applyBorder="1" applyAlignment="1" applyProtection="1">
      <alignment horizontal="center"/>
      <protection hidden="1"/>
    </xf>
    <xf numFmtId="0" fontId="1" fillId="2" borderId="0" xfId="0" applyNumberFormat="1" applyFont="1" applyFill="1" applyAlignment="1">
      <alignment horizontal="center"/>
    </xf>
    <xf numFmtId="170" fontId="0" fillId="2" borderId="0" xfId="1" applyNumberFormat="1" applyFont="1" applyFill="1" applyAlignment="1" applyProtection="1">
      <alignment horizontal="center"/>
      <protection hidden="1"/>
    </xf>
    <xf numFmtId="172" fontId="1" fillId="2" borderId="0" xfId="0" applyNumberFormat="1" applyFont="1" applyFill="1" applyBorder="1" applyAlignment="1"/>
    <xf numFmtId="14" fontId="1" fillId="2" borderId="0" xfId="0" applyNumberFormat="1" applyFont="1" applyFill="1" applyAlignment="1" applyProtection="1">
      <alignment horizontal="left"/>
    </xf>
    <xf numFmtId="0" fontId="23" fillId="2" borderId="0" xfId="0" applyFont="1" applyFill="1" applyProtection="1">
      <protection hidden="1"/>
    </xf>
    <xf numFmtId="0" fontId="1" fillId="2" borderId="0" xfId="0" applyFont="1" applyFill="1" applyBorder="1" applyAlignment="1" applyProtection="1">
      <alignment horizontal="left"/>
    </xf>
    <xf numFmtId="0" fontId="1" fillId="2" borderId="0" xfId="0" applyFont="1" applyFill="1" applyBorder="1" applyAlignment="1" applyProtection="1">
      <alignment horizontal="center"/>
    </xf>
    <xf numFmtId="164" fontId="1" fillId="2" borderId="0" xfId="0" applyNumberFormat="1" applyFont="1" applyFill="1" applyAlignment="1" applyProtection="1"/>
    <xf numFmtId="0" fontId="0" fillId="2" borderId="0" xfId="0" applyFill="1" applyBorder="1" applyAlignment="1" applyProtection="1"/>
    <xf numFmtId="14" fontId="1" fillId="2" borderId="0" xfId="0" applyNumberFormat="1" applyFont="1" applyFill="1" applyAlignment="1" applyProtection="1">
      <alignment horizontal="center"/>
    </xf>
    <xf numFmtId="172" fontId="0" fillId="2" borderId="0" xfId="0" applyNumberFormat="1" applyFill="1" applyAlignment="1" applyProtection="1">
      <alignment horizontal="right"/>
      <protection hidden="1"/>
    </xf>
    <xf numFmtId="14" fontId="0" fillId="2" borderId="0" xfId="0" applyNumberFormat="1" applyFill="1" applyBorder="1" applyProtection="1">
      <protection hidden="1"/>
    </xf>
    <xf numFmtId="14" fontId="25" fillId="2" borderId="0" xfId="0" applyNumberFormat="1" applyFont="1" applyFill="1" applyBorder="1" applyProtection="1">
      <protection hidden="1"/>
    </xf>
    <xf numFmtId="0" fontId="8" fillId="2" borderId="0" xfId="0" applyFont="1" applyFill="1" applyProtection="1">
      <protection hidden="1"/>
    </xf>
    <xf numFmtId="0" fontId="15" fillId="2" borderId="0" xfId="0" applyFont="1" applyFill="1" applyBorder="1" applyAlignment="1" applyProtection="1">
      <alignment horizontal="center"/>
      <protection hidden="1"/>
    </xf>
    <xf numFmtId="14" fontId="1" fillId="2" borderId="1" xfId="0" applyNumberFormat="1" applyFont="1" applyFill="1" applyBorder="1" applyProtection="1">
      <protection hidden="1"/>
    </xf>
    <xf numFmtId="14" fontId="16" fillId="2" borderId="0" xfId="0" applyNumberFormat="1" applyFont="1" applyFill="1" applyBorder="1" applyAlignment="1" applyProtection="1">
      <alignment horizontal="left"/>
      <protection hidden="1"/>
    </xf>
    <xf numFmtId="0" fontId="15" fillId="2" borderId="0" xfId="0" applyFont="1" applyFill="1" applyBorder="1" applyAlignment="1" applyProtection="1">
      <alignment horizontal="center" vertical="center"/>
      <protection hidden="1"/>
    </xf>
    <xf numFmtId="14" fontId="0" fillId="2" borderId="0" xfId="0" applyNumberFormat="1" applyFill="1" applyProtection="1">
      <protection hidden="1"/>
    </xf>
    <xf numFmtId="2" fontId="0" fillId="2" borderId="0" xfId="0" applyNumberFormat="1" applyFill="1" applyProtection="1">
      <protection hidden="1"/>
    </xf>
    <xf numFmtId="0" fontId="20" fillId="2" borderId="0" xfId="0" applyFont="1" applyFill="1" applyAlignment="1" applyProtection="1">
      <alignment horizontal="left"/>
      <protection hidden="1"/>
    </xf>
    <xf numFmtId="164" fontId="0" fillId="2" borderId="0" xfId="0" applyNumberFormat="1" applyFill="1" applyProtection="1">
      <protection hidden="1"/>
    </xf>
    <xf numFmtId="0" fontId="15" fillId="2" borderId="0" xfId="0" applyFont="1" applyFill="1" applyBorder="1" applyAlignment="1" applyProtection="1">
      <alignment horizontal="center" vertical="center" wrapText="1"/>
      <protection hidden="1"/>
    </xf>
    <xf numFmtId="14" fontId="1" fillId="2" borderId="1" xfId="0" applyNumberFormat="1" applyFont="1" applyFill="1" applyBorder="1" applyAlignment="1" applyProtection="1">
      <protection hidden="1"/>
    </xf>
    <xf numFmtId="0" fontId="16" fillId="2" borderId="0" xfId="0" applyNumberFormat="1" applyFont="1" applyFill="1" applyBorder="1" applyAlignment="1" applyProtection="1">
      <alignment horizontal="left"/>
      <protection hidden="1"/>
    </xf>
    <xf numFmtId="0" fontId="15" fillId="2" borderId="0" xfId="0" applyFont="1" applyFill="1" applyBorder="1" applyAlignment="1" applyProtection="1">
      <alignment horizontal="center" wrapText="1"/>
      <protection hidden="1"/>
    </xf>
    <xf numFmtId="2" fontId="1" fillId="2" borderId="0" xfId="0" applyNumberFormat="1" applyFont="1" applyFill="1"/>
    <xf numFmtId="0" fontId="0" fillId="2" borderId="0" xfId="0" applyFill="1" applyAlignment="1" applyProtection="1">
      <alignment vertical="top" wrapText="1"/>
      <protection hidden="1"/>
    </xf>
    <xf numFmtId="0" fontId="0" fillId="2" borderId="0" xfId="0" applyFill="1" applyAlignment="1"/>
    <xf numFmtId="0" fontId="3" fillId="2" borderId="0" xfId="0" applyFont="1" applyFill="1" applyBorder="1" applyProtection="1">
      <protection hidden="1"/>
    </xf>
    <xf numFmtId="14" fontId="3" fillId="2" borderId="10" xfId="0" applyNumberFormat="1" applyFont="1" applyFill="1" applyBorder="1" applyAlignment="1" applyProtection="1">
      <alignment horizontal="center"/>
      <protection hidden="1"/>
    </xf>
    <xf numFmtId="0" fontId="7" fillId="2" borderId="0" xfId="0" applyFont="1" applyFill="1" applyBorder="1" applyAlignment="1" applyProtection="1">
      <alignment vertical="top"/>
      <protection hidden="1"/>
    </xf>
    <xf numFmtId="0" fontId="4" fillId="2" borderId="0" xfId="0" applyFont="1" applyFill="1" applyAlignment="1" applyProtection="1">
      <alignment vertical="top"/>
      <protection hidden="1"/>
    </xf>
    <xf numFmtId="0" fontId="4" fillId="2" borderId="0" xfId="0" quotePrefix="1" applyFont="1" applyFill="1" applyAlignment="1" applyProtection="1">
      <alignment vertical="top"/>
      <protection hidden="1"/>
    </xf>
    <xf numFmtId="0" fontId="0" fillId="2" borderId="0" xfId="0" applyFill="1" applyAlignment="1" applyProtection="1">
      <alignment vertical="top"/>
      <protection hidden="1"/>
    </xf>
    <xf numFmtId="14" fontId="3" fillId="2" borderId="0" xfId="0" applyNumberFormat="1" applyFont="1" applyFill="1" applyBorder="1" applyAlignment="1" applyProtection="1">
      <alignment horizontal="center"/>
      <protection hidden="1"/>
    </xf>
    <xf numFmtId="0" fontId="4" fillId="2" borderId="0" xfId="0" applyFont="1" applyFill="1" applyBorder="1" applyAlignment="1" applyProtection="1">
      <alignment vertical="top"/>
      <protection hidden="1"/>
    </xf>
    <xf numFmtId="0" fontId="0" fillId="2" borderId="0" xfId="0" applyFill="1" applyBorder="1" applyAlignment="1" applyProtection="1">
      <alignment vertical="top"/>
      <protection hidden="1"/>
    </xf>
    <xf numFmtId="0" fontId="8" fillId="2" borderId="0" xfId="0" applyFont="1" applyFill="1" applyBorder="1" applyAlignment="1" applyProtection="1">
      <alignment vertical="top"/>
      <protection hidden="1"/>
    </xf>
    <xf numFmtId="0" fontId="3" fillId="2" borderId="0" xfId="0" applyFont="1" applyFill="1" applyBorder="1" applyAlignment="1" applyProtection="1">
      <alignment vertical="top"/>
      <protection hidden="1"/>
    </xf>
    <xf numFmtId="0" fontId="2" fillId="2" borderId="0" xfId="0" applyFont="1" applyFill="1" applyBorder="1" applyAlignment="1" applyProtection="1">
      <alignment vertical="top"/>
      <protection hidden="1"/>
    </xf>
    <xf numFmtId="0" fontId="4" fillId="2" borderId="0" xfId="0" quotePrefix="1" applyFont="1" applyFill="1" applyBorder="1" applyAlignment="1" applyProtection="1">
      <alignment vertical="top"/>
      <protection hidden="1"/>
    </xf>
    <xf numFmtId="0" fontId="4" fillId="2" borderId="0" xfId="0" applyFont="1" applyFill="1" applyBorder="1" applyAlignment="1">
      <alignment vertical="top"/>
    </xf>
    <xf numFmtId="0" fontId="0" fillId="2" borderId="0" xfId="0" applyFill="1" applyBorder="1" applyAlignment="1">
      <alignment vertical="top"/>
    </xf>
    <xf numFmtId="0" fontId="7" fillId="2" borderId="0" xfId="0" applyFont="1" applyFill="1" applyBorder="1" applyAlignment="1" applyProtection="1">
      <alignment horizontal="left" indent="1"/>
      <protection hidden="1"/>
    </xf>
    <xf numFmtId="0" fontId="4" fillId="2" borderId="0" xfId="0" applyFont="1" applyFill="1" applyBorder="1" applyAlignment="1" applyProtection="1">
      <alignment horizontal="left" wrapText="1" indent="1"/>
      <protection hidden="1"/>
    </xf>
    <xf numFmtId="0" fontId="4" fillId="2" borderId="0" xfId="0" applyFont="1" applyFill="1" applyBorder="1" applyAlignment="1" applyProtection="1">
      <alignment wrapText="1"/>
      <protection hidden="1"/>
    </xf>
    <xf numFmtId="0" fontId="0" fillId="2" borderId="0" xfId="0" applyFill="1" applyBorder="1" applyAlignment="1" applyProtection="1">
      <alignment horizontal="left" indent="1"/>
      <protection hidden="1"/>
    </xf>
    <xf numFmtId="0" fontId="0" fillId="2" borderId="0" xfId="0" applyFill="1" applyBorder="1" applyAlignment="1" applyProtection="1">
      <protection hidden="1"/>
    </xf>
    <xf numFmtId="0" fontId="22" fillId="2" borderId="0" xfId="0" applyFont="1" applyFill="1" applyBorder="1" applyAlignment="1" applyProtection="1">
      <alignment horizontal="left" indent="1"/>
      <protection hidden="1"/>
    </xf>
    <xf numFmtId="0" fontId="0" fillId="2" borderId="0" xfId="0" applyFill="1" applyBorder="1" applyAlignment="1" applyProtection="1">
      <alignment horizontal="center"/>
      <protection hidden="1"/>
    </xf>
    <xf numFmtId="0" fontId="10" fillId="2" borderId="0" xfId="0" applyFont="1" applyFill="1" applyAlignment="1" applyProtection="1">
      <alignment horizontal="right"/>
    </xf>
    <xf numFmtId="2" fontId="5" fillId="2" borderId="0" xfId="0" applyNumberFormat="1" applyFont="1" applyFill="1" applyAlignment="1" applyProtection="1">
      <alignment horizontal="center"/>
    </xf>
    <xf numFmtId="171" fontId="5" fillId="2" borderId="2" xfId="0" applyNumberFormat="1" applyFont="1" applyFill="1" applyBorder="1" applyAlignment="1">
      <alignment horizontal="center"/>
    </xf>
    <xf numFmtId="0" fontId="0" fillId="2" borderId="0" xfId="0" applyNumberFormat="1" applyFill="1" applyBorder="1"/>
    <xf numFmtId="171" fontId="0" fillId="2" borderId="16" xfId="0" applyNumberFormat="1" applyFont="1" applyFill="1" applyBorder="1" applyAlignment="1" applyProtection="1">
      <alignment horizontal="center"/>
    </xf>
    <xf numFmtId="0" fontId="0" fillId="2" borderId="0" xfId="0" applyFill="1" applyBorder="1" applyAlignment="1">
      <alignment horizontal="right"/>
    </xf>
    <xf numFmtId="0" fontId="0" fillId="2" borderId="0" xfId="0" applyFill="1" applyAlignment="1">
      <alignment horizontal="center"/>
    </xf>
    <xf numFmtId="171" fontId="1" fillId="2" borderId="2" xfId="0" applyNumberFormat="1" applyFont="1" applyFill="1" applyBorder="1" applyAlignment="1">
      <alignment horizontal="center"/>
    </xf>
    <xf numFmtId="166" fontId="5" fillId="3" borderId="1"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167" fontId="5" fillId="3" borderId="1" xfId="0" applyNumberFormat="1" applyFont="1" applyFill="1" applyBorder="1" applyAlignment="1" applyProtection="1">
      <alignment horizontal="center"/>
      <protection locked="0" hidden="1"/>
    </xf>
    <xf numFmtId="167" fontId="5" fillId="3" borderId="1" xfId="0" applyNumberFormat="1" applyFont="1" applyFill="1" applyBorder="1" applyAlignment="1" applyProtection="1">
      <alignment horizontal="center"/>
      <protection locked="0"/>
    </xf>
    <xf numFmtId="173" fontId="5" fillId="3" borderId="4" xfId="0" applyNumberFormat="1" applyFont="1" applyFill="1" applyBorder="1" applyAlignment="1" applyProtection="1">
      <alignment horizontal="center"/>
      <protection locked="0"/>
    </xf>
    <xf numFmtId="0" fontId="30" fillId="2" borderId="0" xfId="0" applyFont="1" applyFill="1" applyProtection="1">
      <protection hidden="1"/>
    </xf>
    <xf numFmtId="0" fontId="31" fillId="2" borderId="0" xfId="0" applyFont="1" applyFill="1" applyProtection="1">
      <protection hidden="1"/>
    </xf>
    <xf numFmtId="0" fontId="30" fillId="2" borderId="0" xfId="0" applyFont="1" applyFill="1" applyBorder="1" applyAlignment="1" applyProtection="1">
      <alignment horizontal="right"/>
      <protection hidden="1"/>
    </xf>
    <xf numFmtId="0" fontId="30" fillId="2" borderId="0" xfId="0" applyFont="1" applyFill="1" applyAlignment="1" applyProtection="1">
      <alignment horizontal="right"/>
    </xf>
    <xf numFmtId="0" fontId="32" fillId="2" borderId="0" xfId="0" applyFont="1" applyFill="1" applyAlignment="1" applyProtection="1">
      <alignment horizontal="center"/>
      <protection hidden="1"/>
    </xf>
    <xf numFmtId="0" fontId="33" fillId="2" borderId="0" xfId="0" applyFont="1" applyFill="1" applyAlignment="1" applyProtection="1">
      <alignment horizontal="center"/>
      <protection hidden="1"/>
    </xf>
    <xf numFmtId="173" fontId="1" fillId="3" borderId="30" xfId="0" applyNumberFormat="1" applyFont="1" applyFill="1" applyBorder="1" applyAlignment="1" applyProtection="1">
      <alignment horizontal="center" vertical="center"/>
      <protection locked="0"/>
    </xf>
    <xf numFmtId="0" fontId="0" fillId="3" borderId="11" xfId="0" applyFill="1" applyBorder="1" applyAlignment="1" applyProtection="1">
      <alignment horizontal="center"/>
      <protection locked="0" hidden="1"/>
    </xf>
    <xf numFmtId="0" fontId="0" fillId="3" borderId="12" xfId="0" applyFill="1" applyBorder="1" applyAlignment="1" applyProtection="1">
      <alignment horizontal="center"/>
      <protection locked="0" hidden="1"/>
    </xf>
    <xf numFmtId="0" fontId="0" fillId="3" borderId="13" xfId="0" applyFill="1" applyBorder="1" applyAlignment="1" applyProtection="1">
      <alignment horizontal="center"/>
      <protection locked="0" hidden="1"/>
    </xf>
    <xf numFmtId="49" fontId="0" fillId="3" borderId="5" xfId="0" applyNumberFormat="1" applyFill="1" applyBorder="1" applyAlignment="1" applyProtection="1">
      <alignment horizontal="center"/>
      <protection locked="0"/>
    </xf>
    <xf numFmtId="0" fontId="0" fillId="3" borderId="14" xfId="0" applyFill="1" applyBorder="1" applyAlignment="1" applyProtection="1">
      <alignment horizontal="center"/>
      <protection locked="0" hidden="1"/>
    </xf>
    <xf numFmtId="0" fontId="0" fillId="3" borderId="3" xfId="0" applyFill="1" applyBorder="1" applyAlignment="1" applyProtection="1">
      <alignment horizontal="center"/>
      <protection locked="0" hidden="1"/>
    </xf>
    <xf numFmtId="0" fontId="0" fillId="3" borderId="15" xfId="0" applyFill="1" applyBorder="1" applyAlignment="1" applyProtection="1">
      <alignment horizontal="center"/>
      <protection locked="0" hidden="1"/>
    </xf>
    <xf numFmtId="0" fontId="0" fillId="3" borderId="20" xfId="0" applyFill="1" applyBorder="1" applyAlignment="1" applyProtection="1">
      <alignment horizontal="center"/>
      <protection locked="0" hidden="1"/>
    </xf>
    <xf numFmtId="0" fontId="0" fillId="3" borderId="21" xfId="0" applyFill="1" applyBorder="1" applyAlignment="1" applyProtection="1">
      <alignment horizontal="center"/>
      <protection locked="0" hidden="1"/>
    </xf>
    <xf numFmtId="0" fontId="0" fillId="3" borderId="22" xfId="0" applyFill="1" applyBorder="1" applyAlignment="1" applyProtection="1">
      <alignment horizontal="center"/>
      <protection locked="0" hidden="1"/>
    </xf>
    <xf numFmtId="0" fontId="0" fillId="3" borderId="19" xfId="0" applyFill="1" applyBorder="1" applyAlignment="1" applyProtection="1">
      <alignment horizontal="center"/>
      <protection locked="0" hidden="1"/>
    </xf>
    <xf numFmtId="0" fontId="0" fillId="3" borderId="17" xfId="0" applyFill="1" applyBorder="1" applyAlignment="1" applyProtection="1">
      <alignment horizontal="center"/>
      <protection locked="0" hidden="1"/>
    </xf>
    <xf numFmtId="0" fontId="0" fillId="3" borderId="18" xfId="0" applyFill="1" applyBorder="1" applyAlignment="1" applyProtection="1">
      <alignment horizontal="center"/>
      <protection locked="0" hidden="1"/>
    </xf>
    <xf numFmtId="49" fontId="1" fillId="3" borderId="5" xfId="0" applyNumberFormat="1" applyFont="1" applyFill="1" applyBorder="1" applyAlignment="1" applyProtection="1">
      <alignment horizontal="center"/>
      <protection locked="0"/>
    </xf>
    <xf numFmtId="173" fontId="5" fillId="2" borderId="0" xfId="0" applyNumberFormat="1" applyFont="1" applyFill="1" applyBorder="1" applyAlignment="1" applyProtection="1">
      <alignment horizontal="center"/>
      <protection hidden="1"/>
    </xf>
    <xf numFmtId="173" fontId="0" fillId="3" borderId="30" xfId="0" applyNumberFormat="1" applyFill="1" applyBorder="1" applyAlignment="1" applyProtection="1">
      <alignment horizontal="center" vertical="center"/>
      <protection locked="0"/>
    </xf>
    <xf numFmtId="173" fontId="34" fillId="2" borderId="0" xfId="0" applyNumberFormat="1" applyFont="1" applyFill="1" applyBorder="1" applyAlignment="1" applyProtection="1">
      <alignment horizontal="center"/>
      <protection hidden="1"/>
    </xf>
    <xf numFmtId="173" fontId="0" fillId="2" borderId="0" xfId="0" applyNumberFormat="1" applyFill="1" applyBorder="1" applyAlignment="1" applyProtection="1">
      <alignment horizontal="center" vertical="center"/>
    </xf>
    <xf numFmtId="167" fontId="1" fillId="2" borderId="1" xfId="0" applyNumberFormat="1" applyFont="1" applyFill="1" applyBorder="1" applyAlignment="1" applyProtection="1">
      <alignment horizontal="center"/>
      <protection hidden="1"/>
    </xf>
    <xf numFmtId="14" fontId="1" fillId="3" borderId="1" xfId="0" applyNumberFormat="1" applyFont="1" applyFill="1" applyBorder="1" applyProtection="1">
      <protection locked="0"/>
    </xf>
    <xf numFmtId="14" fontId="1" fillId="2" borderId="30" xfId="0" applyNumberFormat="1" applyFont="1" applyFill="1" applyBorder="1" applyAlignment="1" applyProtection="1">
      <protection hidden="1"/>
    </xf>
    <xf numFmtId="14" fontId="1" fillId="3" borderId="30" xfId="0" applyNumberFormat="1" applyFont="1" applyFill="1" applyBorder="1" applyAlignment="1" applyProtection="1">
      <alignment horizontal="center"/>
      <protection locked="0"/>
    </xf>
    <xf numFmtId="14" fontId="1" fillId="3" borderId="1" xfId="0" applyNumberFormat="1" applyFont="1" applyFill="1" applyBorder="1" applyAlignment="1" applyProtection="1">
      <protection locked="0"/>
    </xf>
    <xf numFmtId="173" fontId="0" fillId="2" borderId="0" xfId="0" applyNumberFormat="1" applyFill="1" applyBorder="1" applyProtection="1">
      <protection hidden="1"/>
    </xf>
    <xf numFmtId="0" fontId="0" fillId="4" borderId="4" xfId="0" applyFill="1" applyBorder="1" applyProtection="1">
      <protection hidden="1"/>
    </xf>
    <xf numFmtId="173" fontId="1" fillId="2" borderId="1" xfId="0" applyNumberFormat="1" applyFont="1" applyFill="1" applyBorder="1" applyProtection="1">
      <protection hidden="1"/>
    </xf>
    <xf numFmtId="14" fontId="1" fillId="3" borderId="4" xfId="0" applyNumberFormat="1" applyFont="1" applyFill="1" applyBorder="1" applyAlignment="1" applyProtection="1">
      <protection locked="0" hidden="1"/>
    </xf>
    <xf numFmtId="0" fontId="1" fillId="2" borderId="0" xfId="0" applyFont="1" applyFill="1" applyBorder="1" applyAlignment="1" applyProtection="1">
      <alignment horizontal="left"/>
      <protection locked="0" hidden="1"/>
    </xf>
    <xf numFmtId="0" fontId="1" fillId="2" borderId="24" xfId="0" applyFont="1" applyFill="1" applyBorder="1" applyAlignment="1" applyProtection="1">
      <alignment horizontal="left"/>
      <protection locked="0" hidden="1"/>
    </xf>
    <xf numFmtId="0" fontId="1" fillId="2" borderId="23" xfId="0" applyFont="1" applyFill="1" applyBorder="1" applyAlignment="1" applyProtection="1">
      <alignment horizontal="center"/>
      <protection locked="0" hidden="1"/>
    </xf>
    <xf numFmtId="176" fontId="1" fillId="2" borderId="0" xfId="0" applyNumberFormat="1" applyFont="1" applyFill="1" applyProtection="1">
      <protection locked="0"/>
    </xf>
    <xf numFmtId="173" fontId="1" fillId="2" borderId="0" xfId="0" applyNumberFormat="1" applyFont="1" applyFill="1" applyBorder="1" applyAlignment="1" applyProtection="1">
      <alignment horizontal="right"/>
      <protection locked="0" hidden="1"/>
    </xf>
    <xf numFmtId="14" fontId="0" fillId="2" borderId="0" xfId="0" applyNumberFormat="1" applyFill="1" applyBorder="1" applyAlignment="1" applyProtection="1">
      <alignment horizontal="center"/>
      <protection locked="0"/>
    </xf>
    <xf numFmtId="0" fontId="1" fillId="2" borderId="0" xfId="0" applyFont="1" applyFill="1" applyAlignment="1" applyProtection="1">
      <alignment horizontal="center"/>
      <protection locked="0"/>
    </xf>
    <xf numFmtId="14" fontId="1" fillId="2" borderId="0" xfId="0" applyNumberFormat="1" applyFont="1" applyFill="1" applyAlignment="1" applyProtection="1">
      <alignment horizontal="center"/>
      <protection locked="0"/>
    </xf>
    <xf numFmtId="14" fontId="1" fillId="2" borderId="0" xfId="0" applyNumberFormat="1" applyFont="1" applyFill="1" applyProtection="1">
      <protection locked="0"/>
    </xf>
    <xf numFmtId="0" fontId="1" fillId="2" borderId="24" xfId="0" applyFont="1" applyFill="1" applyBorder="1" applyAlignment="1" applyProtection="1">
      <alignment horizontal="center"/>
      <protection locked="0"/>
    </xf>
    <xf numFmtId="0" fontId="1" fillId="2" borderId="23" xfId="0" applyFont="1" applyFill="1" applyBorder="1" applyProtection="1">
      <protection locked="0"/>
    </xf>
    <xf numFmtId="0" fontId="1" fillId="2" borderId="23" xfId="0" applyFont="1" applyFill="1" applyBorder="1" applyAlignment="1" applyProtection="1">
      <alignment horizontal="center"/>
      <protection locked="0"/>
    </xf>
    <xf numFmtId="2" fontId="1" fillId="2" borderId="0" xfId="0" applyNumberFormat="1" applyFont="1" applyFill="1" applyProtection="1">
      <protection locked="0"/>
    </xf>
    <xf numFmtId="0" fontId="10" fillId="2" borderId="0" xfId="0" applyFont="1" applyFill="1" applyProtection="1">
      <protection locked="0"/>
    </xf>
    <xf numFmtId="168" fontId="1" fillId="2" borderId="0" xfId="0" applyNumberFormat="1" applyFont="1" applyFill="1" applyProtection="1">
      <protection hidden="1"/>
    </xf>
    <xf numFmtId="10" fontId="1" fillId="2" borderId="1" xfId="0" applyNumberFormat="1" applyFont="1" applyFill="1" applyBorder="1" applyProtection="1">
      <protection hidden="1"/>
    </xf>
    <xf numFmtId="0" fontId="1" fillId="2" borderId="0" xfId="2" applyFont="1" applyFill="1" applyAlignment="1" applyProtection="1">
      <alignment horizontal="right"/>
    </xf>
    <xf numFmtId="0" fontId="10" fillId="2" borderId="0" xfId="0" applyFont="1" applyFill="1" applyAlignment="1" applyProtection="1">
      <alignment horizontal="center"/>
      <protection hidden="1"/>
    </xf>
    <xf numFmtId="2" fontId="30" fillId="2" borderId="0" xfId="0" applyNumberFormat="1" applyFont="1" applyFill="1" applyBorder="1" applyProtection="1">
      <protection hidden="1"/>
    </xf>
    <xf numFmtId="0" fontId="1" fillId="2" borderId="0" xfId="0" applyFont="1" applyFill="1" applyBorder="1" applyAlignment="1" applyProtection="1">
      <alignment horizontal="right"/>
    </xf>
    <xf numFmtId="0" fontId="0" fillId="5" borderId="0" xfId="0" applyFill="1" applyProtection="1">
      <protection hidden="1"/>
    </xf>
    <xf numFmtId="0" fontId="1" fillId="5" borderId="0" xfId="0" applyFont="1" applyFill="1" applyAlignment="1" applyProtection="1">
      <alignment horizontal="right"/>
      <protection hidden="1"/>
    </xf>
    <xf numFmtId="10" fontId="0" fillId="5" borderId="0" xfId="0" applyNumberFormat="1" applyFill="1" applyProtection="1">
      <protection hidden="1"/>
    </xf>
    <xf numFmtId="177" fontId="1" fillId="5" borderId="0" xfId="0" applyNumberFormat="1" applyFont="1" applyFill="1" applyProtection="1">
      <protection hidden="1"/>
    </xf>
    <xf numFmtId="0" fontId="30" fillId="5" borderId="0" xfId="0" applyFont="1" applyFill="1" applyProtection="1">
      <protection hidden="1"/>
    </xf>
    <xf numFmtId="0" fontId="10" fillId="5" borderId="0" xfId="0" applyFont="1" applyFill="1" applyAlignment="1" applyProtection="1">
      <alignment horizontal="center" textRotation="180" wrapText="1"/>
      <protection hidden="1"/>
    </xf>
    <xf numFmtId="0" fontId="33" fillId="5" borderId="0" xfId="0" applyFont="1" applyFill="1" applyAlignment="1" applyProtection="1">
      <alignment horizontal="center"/>
      <protection hidden="1"/>
    </xf>
    <xf numFmtId="0" fontId="32" fillId="5" borderId="0" xfId="0" applyFont="1" applyFill="1" applyAlignment="1" applyProtection="1">
      <alignment horizontal="center" textRotation="180" wrapText="1"/>
      <protection hidden="1"/>
    </xf>
    <xf numFmtId="0" fontId="26" fillId="5" borderId="0" xfId="0" applyFont="1" applyFill="1" applyAlignment="1" applyProtection="1">
      <alignment horizontal="center"/>
      <protection hidden="1"/>
    </xf>
    <xf numFmtId="14" fontId="1" fillId="2" borderId="0" xfId="0" applyNumberFormat="1" applyFont="1" applyFill="1"/>
    <xf numFmtId="0" fontId="15" fillId="2" borderId="0" xfId="0" applyFont="1" applyFill="1" applyAlignment="1">
      <alignment horizontal="left"/>
    </xf>
    <xf numFmtId="178" fontId="1" fillId="0" borderId="0" xfId="0" applyNumberFormat="1" applyFont="1" applyAlignment="1">
      <alignment horizontal="left"/>
    </xf>
    <xf numFmtId="178" fontId="1" fillId="0" borderId="0" xfId="0" applyNumberFormat="1" applyFont="1" applyAlignment="1">
      <alignment horizontal="left" vertical="top"/>
    </xf>
    <xf numFmtId="178" fontId="4" fillId="0" borderId="0" xfId="0" applyNumberFormat="1" applyFont="1" applyAlignment="1">
      <alignment horizontal="left" vertical="top"/>
    </xf>
    <xf numFmtId="178" fontId="4" fillId="0" borderId="0" xfId="0" applyNumberFormat="1" applyFont="1" applyAlignment="1">
      <alignment horizontal="left"/>
    </xf>
    <xf numFmtId="178" fontId="0" fillId="0" borderId="0" xfId="0" applyNumberFormat="1" applyAlignment="1">
      <alignment horizontal="left"/>
    </xf>
    <xf numFmtId="0" fontId="5" fillId="2" borderId="0" xfId="0" applyFont="1" applyFill="1" applyBorder="1" applyAlignment="1" applyProtection="1">
      <alignment horizontal="center"/>
      <protection locked="0" hidden="1"/>
    </xf>
    <xf numFmtId="0" fontId="1" fillId="2" borderId="0" xfId="0" applyFont="1" applyFill="1" applyBorder="1" applyAlignment="1" applyProtection="1">
      <protection hidden="1"/>
    </xf>
    <xf numFmtId="0" fontId="0" fillId="2" borderId="0" xfId="0" applyFill="1" applyBorder="1" applyAlignment="1"/>
    <xf numFmtId="14" fontId="1" fillId="0" borderId="0" xfId="0" applyNumberFormat="1" applyFont="1" applyAlignment="1">
      <alignment horizontal="left"/>
    </xf>
    <xf numFmtId="2" fontId="10" fillId="2" borderId="31" xfId="0" applyNumberFormat="1" applyFont="1" applyFill="1" applyBorder="1" applyProtection="1"/>
    <xf numFmtId="0" fontId="1" fillId="2" borderId="30" xfId="0" applyFont="1" applyFill="1" applyBorder="1" applyProtection="1"/>
    <xf numFmtId="2" fontId="1" fillId="2" borderId="0" xfId="0" applyNumberFormat="1" applyFont="1" applyFill="1" applyAlignment="1" applyProtection="1">
      <alignment horizontal="center"/>
      <protection locked="0"/>
    </xf>
    <xf numFmtId="0" fontId="1" fillId="6" borderId="0" xfId="0" applyFont="1" applyFill="1"/>
    <xf numFmtId="0" fontId="0" fillId="6" borderId="0" xfId="0" applyFill="1"/>
    <xf numFmtId="0" fontId="1" fillId="6" borderId="0" xfId="0" applyFont="1" applyFill="1" applyAlignment="1">
      <alignment wrapText="1"/>
    </xf>
    <xf numFmtId="0" fontId="0" fillId="6" borderId="0" xfId="0" applyFill="1" applyAlignment="1"/>
    <xf numFmtId="0" fontId="38" fillId="6" borderId="0" xfId="0" applyFont="1" applyFill="1"/>
    <xf numFmtId="0" fontId="10" fillId="6" borderId="0" xfId="0" applyFont="1" applyFill="1" applyAlignment="1">
      <alignment vertical="center"/>
    </xf>
    <xf numFmtId="0" fontId="38" fillId="6" borderId="0" xfId="0" applyFont="1" applyFill="1"/>
    <xf numFmtId="0" fontId="15" fillId="2" borderId="0" xfId="0" applyFont="1" applyFill="1" applyBorder="1" applyAlignment="1" applyProtection="1">
      <alignment horizontal="center"/>
      <protection hidden="1"/>
    </xf>
    <xf numFmtId="0" fontId="15" fillId="2" borderId="0" xfId="0" applyFont="1" applyFill="1" applyBorder="1" applyAlignment="1" applyProtection="1">
      <alignment horizontal="center" vertical="center"/>
      <protection hidden="1"/>
    </xf>
    <xf numFmtId="0" fontId="10" fillId="2" borderId="0" xfId="0" applyFont="1" applyFill="1" applyAlignment="1" applyProtection="1">
      <alignment horizontal="center"/>
      <protection hidden="1"/>
    </xf>
    <xf numFmtId="0" fontId="36" fillId="5" borderId="0" xfId="0" applyFont="1" applyFill="1" applyAlignment="1" applyProtection="1">
      <alignment horizontal="center" vertical="center" wrapText="1"/>
      <protection hidden="1"/>
    </xf>
    <xf numFmtId="0" fontId="36" fillId="5" borderId="0" xfId="0" applyFont="1" applyFill="1" applyAlignment="1">
      <alignment horizontal="center" vertical="center" wrapText="1"/>
    </xf>
    <xf numFmtId="0" fontId="1" fillId="2" borderId="0" xfId="0" applyFont="1" applyFill="1" applyBorder="1" applyAlignment="1" applyProtection="1">
      <alignment horizontal="center"/>
      <protection hidden="1"/>
    </xf>
    <xf numFmtId="0" fontId="1" fillId="6" borderId="0" xfId="0" applyFont="1" applyFill="1" applyAlignment="1">
      <alignment wrapText="1"/>
    </xf>
    <xf numFmtId="0" fontId="0" fillId="6" borderId="0" xfId="0" applyFill="1" applyAlignment="1"/>
    <xf numFmtId="0" fontId="0" fillId="6" borderId="0" xfId="0" applyFill="1" applyAlignment="1">
      <alignment wrapText="1"/>
    </xf>
    <xf numFmtId="0" fontId="38" fillId="6" borderId="0" xfId="0" applyFont="1" applyFill="1"/>
    <xf numFmtId="0" fontId="1" fillId="6" borderId="0" xfId="0" applyFont="1" applyFill="1" applyAlignment="1">
      <alignment vertical="center" wrapText="1"/>
    </xf>
    <xf numFmtId="0" fontId="0" fillId="0" borderId="0" xfId="0" applyAlignment="1">
      <alignment wrapText="1"/>
    </xf>
    <xf numFmtId="0" fontId="39" fillId="6" borderId="0" xfId="3" applyFill="1" applyAlignment="1">
      <alignment vertical="center" wrapText="1"/>
    </xf>
    <xf numFmtId="0" fontId="39" fillId="0" borderId="0" xfId="3" applyAlignment="1">
      <alignment vertical="center" wrapText="1"/>
    </xf>
    <xf numFmtId="0" fontId="15" fillId="2" borderId="0" xfId="0" applyFont="1" applyFill="1" applyBorder="1" applyAlignment="1" applyProtection="1">
      <alignment horizontal="center"/>
      <protection hidden="1"/>
    </xf>
    <xf numFmtId="169" fontId="4" fillId="2" borderId="0" xfId="0" applyNumberFormat="1" applyFont="1" applyFill="1" applyAlignment="1" applyProtection="1">
      <alignment horizontal="left" vertical="center" wrapText="1"/>
      <protection hidden="1"/>
    </xf>
    <xf numFmtId="0" fontId="15" fillId="2" borderId="0" xfId="0" applyFont="1" applyFill="1" applyBorder="1" applyAlignment="1" applyProtection="1">
      <alignment horizontal="left"/>
      <protection hidden="1"/>
    </xf>
    <xf numFmtId="0" fontId="15" fillId="2" borderId="0" xfId="0" applyFont="1" applyFill="1" applyBorder="1" applyAlignment="1" applyProtection="1">
      <alignment horizontal="center" vertical="center"/>
      <protection hidden="1"/>
    </xf>
    <xf numFmtId="171" fontId="15" fillId="2" borderId="0" xfId="0" applyNumberFormat="1" applyFont="1" applyFill="1" applyAlignment="1" applyProtection="1">
      <alignment horizontal="center"/>
      <protection hidden="1"/>
    </xf>
    <xf numFmtId="14" fontId="4" fillId="0" borderId="25" xfId="0" applyNumberFormat="1" applyFont="1" applyFill="1" applyBorder="1" applyAlignment="1" applyProtection="1">
      <alignment horizontal="center"/>
      <protection locked="0"/>
    </xf>
    <xf numFmtId="14" fontId="4" fillId="0" borderId="26" xfId="0" applyNumberFormat="1" applyFont="1" applyFill="1" applyBorder="1" applyAlignment="1" applyProtection="1">
      <alignment horizontal="center"/>
      <protection locked="0"/>
    </xf>
    <xf numFmtId="14" fontId="4" fillId="0" borderId="27" xfId="0" applyNumberFormat="1" applyFont="1" applyFill="1" applyBorder="1" applyAlignment="1" applyProtection="1">
      <alignment horizontal="center"/>
      <protection locked="0"/>
    </xf>
    <xf numFmtId="0" fontId="0" fillId="2" borderId="7" xfId="0" applyFill="1" applyBorder="1" applyAlignment="1" applyProtection="1">
      <alignment horizontal="right"/>
      <protection hidden="1"/>
    </xf>
    <xf numFmtId="0" fontId="0" fillId="2" borderId="8" xfId="0" applyFill="1" applyBorder="1" applyAlignment="1" applyProtection="1">
      <alignment horizontal="right"/>
      <protection hidden="1"/>
    </xf>
    <xf numFmtId="0" fontId="1" fillId="5" borderId="0" xfId="0" applyFont="1" applyFill="1" applyBorder="1" applyAlignment="1" applyProtection="1"/>
    <xf numFmtId="0" fontId="31" fillId="5" borderId="0" xfId="0" applyFont="1" applyFill="1" applyBorder="1" applyAlignment="1" applyProtection="1">
      <alignment horizontal="center"/>
      <protection hidden="1"/>
    </xf>
    <xf numFmtId="0" fontId="37" fillId="2" borderId="0" xfId="0" applyFont="1" applyFill="1" applyBorder="1" applyAlignment="1" applyProtection="1">
      <alignment horizontal="left"/>
      <protection hidden="1"/>
    </xf>
    <xf numFmtId="0" fontId="1" fillId="2" borderId="0" xfId="0" applyFont="1" applyFill="1" applyBorder="1" applyAlignment="1" applyProtection="1">
      <alignment horizontal="center"/>
      <protection hidden="1"/>
    </xf>
    <xf numFmtId="0" fontId="36" fillId="5" borderId="0" xfId="0" applyFont="1" applyFill="1" applyAlignment="1" applyProtection="1">
      <alignment horizontal="center" vertical="center" wrapText="1"/>
      <protection hidden="1"/>
    </xf>
    <xf numFmtId="0" fontId="36" fillId="5" borderId="0" xfId="0" applyFont="1" applyFill="1" applyAlignment="1">
      <alignment horizontal="center" vertical="center" wrapText="1"/>
    </xf>
    <xf numFmtId="0" fontId="36" fillId="5" borderId="0" xfId="0" applyFont="1" applyFill="1" applyBorder="1" applyAlignment="1" applyProtection="1">
      <alignment horizontal="center"/>
      <protection hidden="1"/>
    </xf>
    <xf numFmtId="0" fontId="36" fillId="5" borderId="0" xfId="0" applyFont="1" applyFill="1" applyAlignment="1">
      <alignment horizontal="center"/>
    </xf>
    <xf numFmtId="2" fontId="7" fillId="2" borderId="0" xfId="0" applyNumberFormat="1" applyFont="1" applyFill="1" applyBorder="1" applyAlignment="1" applyProtection="1">
      <alignment horizontal="left"/>
      <protection hidden="1"/>
    </xf>
    <xf numFmtId="0" fontId="0" fillId="2" borderId="9" xfId="0" applyFill="1" applyBorder="1" applyAlignment="1" applyProtection="1">
      <alignment horizontal="center"/>
      <protection hidden="1"/>
    </xf>
    <xf numFmtId="173" fontId="5" fillId="3" borderId="28" xfId="0" applyNumberFormat="1" applyFont="1" applyFill="1" applyBorder="1" applyAlignment="1" applyProtection="1">
      <alignment horizontal="center"/>
      <protection locked="0"/>
    </xf>
    <xf numFmtId="0" fontId="0" fillId="3" borderId="29" xfId="0" applyFill="1" applyBorder="1" applyAlignment="1" applyProtection="1">
      <alignment horizontal="center"/>
      <protection locked="0"/>
    </xf>
    <xf numFmtId="2" fontId="27" fillId="2" borderId="6" xfId="0" applyNumberFormat="1" applyFont="1" applyFill="1" applyBorder="1" applyAlignment="1" applyProtection="1">
      <alignment horizontal="center"/>
      <protection hidden="1"/>
    </xf>
    <xf numFmtId="0" fontId="0" fillId="2" borderId="0" xfId="0" applyNumberFormat="1" applyFill="1" applyAlignment="1" applyProtection="1">
      <alignment horizontal="center"/>
      <protection hidden="1"/>
    </xf>
    <xf numFmtId="171" fontId="15" fillId="2" borderId="0" xfId="0" applyNumberFormat="1" applyFont="1" applyFill="1" applyAlignment="1" applyProtection="1">
      <protection hidden="1"/>
    </xf>
    <xf numFmtId="0" fontId="10" fillId="2" borderId="0" xfId="0" applyFont="1" applyFill="1" applyAlignment="1" applyProtection="1">
      <alignment horizontal="center" vertical="center" wrapText="1"/>
      <protection hidden="1"/>
    </xf>
    <xf numFmtId="0" fontId="0" fillId="2" borderId="0" xfId="0" applyFill="1" applyAlignment="1">
      <alignment horizontal="center" vertical="center" wrapText="1"/>
    </xf>
    <xf numFmtId="0" fontId="10" fillId="2" borderId="0" xfId="0" applyFont="1" applyFill="1" applyBorder="1" applyAlignment="1" applyProtection="1">
      <alignment horizontal="center" vertical="center" wrapText="1"/>
      <protection hidden="1"/>
    </xf>
    <xf numFmtId="0" fontId="10" fillId="2" borderId="0" xfId="0" applyFont="1" applyFill="1" applyAlignment="1" applyProtection="1">
      <alignment horizontal="center"/>
      <protection hidden="1"/>
    </xf>
    <xf numFmtId="0" fontId="19" fillId="2" borderId="0" xfId="0" applyFont="1" applyFill="1" applyAlignment="1" applyProtection="1">
      <alignment horizontal="left" vertical="top"/>
      <protection hidden="1"/>
    </xf>
    <xf numFmtId="165" fontId="4" fillId="2" borderId="7" xfId="0" applyNumberFormat="1" applyFont="1" applyFill="1" applyBorder="1" applyAlignment="1" applyProtection="1">
      <alignment horizontal="right"/>
    </xf>
    <xf numFmtId="165" fontId="4" fillId="2" borderId="0" xfId="0" applyNumberFormat="1" applyFont="1" applyFill="1" applyBorder="1" applyAlignment="1" applyProtection="1">
      <alignment horizontal="right"/>
    </xf>
    <xf numFmtId="0" fontId="5" fillId="3" borderId="25" xfId="0" applyFont="1" applyFill="1" applyBorder="1" applyAlignment="1" applyProtection="1">
      <protection locked="0"/>
    </xf>
    <xf numFmtId="0" fontId="5" fillId="3" borderId="26" xfId="0" applyFont="1" applyFill="1" applyBorder="1" applyAlignment="1" applyProtection="1">
      <protection locked="0"/>
    </xf>
    <xf numFmtId="0" fontId="5" fillId="3" borderId="27" xfId="0" applyFont="1" applyFill="1" applyBorder="1" applyAlignment="1" applyProtection="1">
      <protection locked="0"/>
    </xf>
    <xf numFmtId="165" fontId="5" fillId="0" borderId="25" xfId="0" applyNumberFormat="1" applyFont="1" applyFill="1" applyBorder="1" applyAlignment="1" applyProtection="1">
      <alignment horizontal="center"/>
      <protection locked="0"/>
    </xf>
    <xf numFmtId="165" fontId="5" fillId="0" borderId="26" xfId="0" applyNumberFormat="1" applyFont="1" applyFill="1" applyBorder="1" applyAlignment="1" applyProtection="1">
      <alignment horizontal="center"/>
      <protection locked="0"/>
    </xf>
    <xf numFmtId="165" fontId="5" fillId="0" borderId="27" xfId="0" applyNumberFormat="1" applyFont="1" applyFill="1" applyBorder="1" applyAlignment="1" applyProtection="1">
      <alignment horizontal="center"/>
      <protection locked="0"/>
    </xf>
    <xf numFmtId="2" fontId="21" fillId="2" borderId="0" xfId="0" applyNumberFormat="1" applyFont="1" applyFill="1" applyBorder="1" applyAlignment="1">
      <alignment horizontal="center"/>
    </xf>
    <xf numFmtId="0" fontId="21" fillId="2" borderId="0" xfId="0" applyFont="1" applyFill="1" applyBorder="1" applyAlignment="1">
      <alignment horizontal="center"/>
    </xf>
    <xf numFmtId="175" fontId="5" fillId="0" borderId="25" xfId="0" applyNumberFormat="1" applyFont="1" applyFill="1" applyBorder="1" applyAlignment="1" applyProtection="1">
      <alignment horizontal="center"/>
      <protection locked="0"/>
    </xf>
    <xf numFmtId="175" fontId="5" fillId="0" borderId="26" xfId="0" applyNumberFormat="1" applyFont="1" applyFill="1" applyBorder="1" applyAlignment="1" applyProtection="1">
      <alignment horizontal="center"/>
      <protection locked="0"/>
    </xf>
    <xf numFmtId="175" fontId="5" fillId="0" borderId="27" xfId="0" applyNumberFormat="1" applyFont="1" applyFill="1" applyBorder="1" applyAlignment="1" applyProtection="1">
      <alignment horizontal="center"/>
      <protection locked="0"/>
    </xf>
    <xf numFmtId="0" fontId="5" fillId="2" borderId="0" xfId="0" applyFont="1" applyFill="1" applyAlignment="1" applyProtection="1">
      <alignment horizontal="left" vertical="center"/>
      <protection hidden="1"/>
    </xf>
    <xf numFmtId="0" fontId="5" fillId="0" borderId="0" xfId="0" applyFont="1" applyAlignment="1"/>
  </cellXfs>
  <cellStyles count="4">
    <cellStyle name="Hyperlink" xfId="3" builtinId="8"/>
    <cellStyle name="Komma" xfId="1" builtinId="3"/>
    <cellStyle name="Standaard" xfId="0" builtinId="0"/>
    <cellStyle name="Standaard 2" xfId="2"/>
  </cellStyles>
  <dxfs count="143">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0"/>
        </patternFill>
      </fill>
    </dxf>
    <dxf>
      <fill>
        <patternFill>
          <bgColor indexed="11"/>
        </patternFill>
      </fill>
    </dxf>
    <dxf>
      <font>
        <strike val="0"/>
        <condense val="0"/>
        <extend val="0"/>
      </font>
      <fill>
        <patternFill patternType="solid">
          <fgColor indexed="64"/>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ont>
        <b val="0"/>
        <i val="0"/>
        <strike val="0"/>
        <condense val="0"/>
        <extend val="0"/>
        <color auto="1"/>
      </font>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condense val="0"/>
        <extend val="0"/>
        <color auto="1"/>
      </font>
      <fill>
        <patternFill>
          <bgColor indexed="10"/>
        </patternFill>
      </fill>
    </dxf>
    <dxf>
      <font>
        <b val="0"/>
        <i val="0"/>
        <condense val="0"/>
        <extend val="0"/>
        <color auto="1"/>
      </font>
    </dxf>
    <dxf>
      <fill>
        <patternFill>
          <bgColor indexed="15"/>
        </patternFill>
      </fill>
      <border>
        <left style="thin">
          <color indexed="10"/>
        </left>
        <right style="thin">
          <color indexed="10"/>
        </right>
        <top style="thin">
          <color indexed="10"/>
        </top>
        <bottom style="thin">
          <color indexed="10"/>
        </bottom>
      </border>
    </dxf>
    <dxf>
      <fill>
        <patternFill>
          <bgColor rgb="FF00FFFF"/>
        </patternFill>
      </fill>
      <border>
        <left style="thin">
          <color auto="1"/>
        </left>
        <right style="thin">
          <color auto="1"/>
        </right>
        <top style="thin">
          <color auto="1"/>
        </top>
        <bottom style="thin">
          <color auto="1"/>
        </bottom>
        <vertical/>
        <horizontal/>
      </border>
    </dxf>
    <dxf>
      <font>
        <color rgb="FFFF0000"/>
      </font>
      <fill>
        <patternFill>
          <bgColor rgb="FF00FFFF"/>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ont>
        <color auto="1"/>
      </font>
      <fill>
        <patternFill>
          <bgColor theme="0"/>
        </patternFill>
      </fill>
      <border>
        <left/>
        <right/>
        <top/>
        <bottom style="thin">
          <color auto="1"/>
        </bottom>
        <vertical/>
        <horizontal/>
      </border>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ill>
        <patternFill>
          <bgColor indexed="10"/>
        </patternFill>
      </fill>
    </dxf>
    <dxf>
      <fill>
        <patternFill>
          <bgColor indexed="10"/>
        </patternFill>
      </fill>
    </dxf>
    <dxf>
      <font>
        <b/>
        <i val="0"/>
        <condense val="0"/>
        <extend val="0"/>
        <color indexed="10"/>
      </font>
    </dxf>
    <dxf>
      <font>
        <b/>
        <i val="0"/>
        <condense val="0"/>
        <extend val="0"/>
        <color indexed="10"/>
      </font>
    </dxf>
    <dxf>
      <font>
        <b/>
        <i val="0"/>
        <condense val="0"/>
        <extend val="0"/>
        <color indexed="10"/>
      </font>
    </dxf>
    <dxf>
      <fill>
        <patternFill>
          <bgColor indexed="15"/>
        </patternFill>
      </fill>
      <border>
        <left style="thin">
          <color indexed="10"/>
        </left>
        <right style="thin">
          <color indexed="10"/>
        </right>
        <top style="thin">
          <color indexed="10"/>
        </top>
        <bottom style="thin">
          <color indexed="10"/>
        </bottom>
      </border>
    </dxf>
    <dxf>
      <font>
        <b val="0"/>
        <i val="0"/>
        <condense val="0"/>
        <extend val="0"/>
        <color auto="1"/>
      </font>
      <fill>
        <patternFill>
          <bgColor indexed="10"/>
        </patternFill>
      </fill>
    </dxf>
    <dxf>
      <fill>
        <patternFill>
          <bgColor indexed="10"/>
        </patternFill>
      </fill>
    </dxf>
    <dxf>
      <font>
        <b val="0"/>
        <i val="0"/>
        <condense val="0"/>
        <extend val="0"/>
        <color indexed="10"/>
      </font>
    </dxf>
    <dxf>
      <font>
        <b/>
        <i val="0"/>
        <condense val="0"/>
        <extend val="0"/>
        <color indexed="10"/>
      </font>
    </dxf>
    <dxf>
      <font>
        <b/>
        <i val="0"/>
        <condense val="0"/>
        <extend val="0"/>
        <color auto="1"/>
      </font>
    </dxf>
    <dxf>
      <font>
        <condense val="0"/>
        <extend val="0"/>
        <color indexed="9"/>
      </font>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rgb="FFFF000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1"/>
        </patternFill>
      </fill>
    </dxf>
    <dxf>
      <font>
        <strike val="0"/>
        <condense val="0"/>
        <extend val="0"/>
      </font>
      <fill>
        <patternFill patternType="solid">
          <fgColor indexed="64"/>
          <bgColor indexed="10"/>
        </patternFill>
      </fill>
    </dxf>
    <dxf>
      <fill>
        <patternFill>
          <bgColor indexed="10"/>
        </patternFill>
      </fill>
    </dxf>
    <dxf>
      <fill>
        <patternFill>
          <bgColor indexed="11"/>
        </patternFill>
      </fill>
    </dxf>
    <dxf>
      <font>
        <strike val="0"/>
        <condense val="0"/>
        <extend val="0"/>
      </font>
      <fill>
        <patternFill patternType="solid">
          <fgColor indexed="64"/>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ont>
        <b val="0"/>
        <i val="0"/>
        <strike val="0"/>
        <condense val="0"/>
        <extend val="0"/>
        <color auto="1"/>
      </font>
      <fill>
        <patternFill>
          <bgColor indexed="10"/>
        </patternFill>
      </fill>
    </dxf>
    <dxf>
      <fill>
        <patternFill>
          <bgColor indexed="10"/>
        </patternFill>
      </fill>
    </dxf>
    <dxf>
      <font>
        <condense val="0"/>
        <extend val="0"/>
        <color indexed="9"/>
      </font>
    </dxf>
    <dxf>
      <fill>
        <patternFill>
          <bgColor indexed="10"/>
        </patternFill>
      </fill>
    </dxf>
    <dxf>
      <font>
        <b val="0"/>
        <i val="0"/>
        <condense val="0"/>
        <extend val="0"/>
        <color auto="1"/>
      </font>
    </dxf>
    <dxf>
      <fill>
        <patternFill>
          <bgColor indexed="15"/>
        </patternFill>
      </fill>
      <border>
        <left style="thin">
          <color indexed="10"/>
        </left>
        <right style="thin">
          <color indexed="10"/>
        </right>
        <top style="thin">
          <color indexed="10"/>
        </top>
        <bottom style="thin">
          <color indexed="10"/>
        </bottom>
      </border>
    </dxf>
    <dxf>
      <fill>
        <patternFill>
          <bgColor rgb="FF00FFFF"/>
        </patternFill>
      </fill>
      <border>
        <left style="thin">
          <color auto="1"/>
        </left>
        <right style="thin">
          <color auto="1"/>
        </right>
        <top style="thin">
          <color auto="1"/>
        </top>
        <bottom style="thin">
          <color auto="1"/>
        </bottom>
        <vertical/>
        <horizontal/>
      </border>
    </dxf>
    <dxf>
      <font>
        <color rgb="FFFF0000"/>
      </font>
      <fill>
        <patternFill>
          <bgColor rgb="FF00FFFF"/>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ont>
        <color auto="1"/>
      </font>
      <fill>
        <patternFill>
          <bgColor theme="0"/>
        </patternFill>
      </fill>
      <border>
        <left/>
        <right/>
        <top/>
        <bottom style="thin">
          <color auto="1"/>
        </bottom>
        <vertical/>
        <horizontal/>
      </border>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ont>
        <b/>
        <i val="0"/>
        <condense val="0"/>
        <extend val="0"/>
        <color auto="1"/>
      </font>
      <fill>
        <patternFill>
          <bgColor indexed="41"/>
        </patternFill>
      </fill>
    </dxf>
    <dxf>
      <fill>
        <patternFill>
          <bgColor indexed="10"/>
        </patternFill>
      </fill>
    </dxf>
    <dxf>
      <fill>
        <patternFill>
          <bgColor indexed="10"/>
        </patternFill>
      </fill>
    </dxf>
    <dxf>
      <font>
        <b/>
        <i val="0"/>
        <condense val="0"/>
        <extend val="0"/>
        <color indexed="10"/>
      </font>
    </dxf>
    <dxf>
      <font>
        <b/>
        <i val="0"/>
        <condense val="0"/>
        <extend val="0"/>
        <color indexed="10"/>
      </font>
    </dxf>
    <dxf>
      <font>
        <b/>
        <i val="0"/>
        <condense val="0"/>
        <extend val="0"/>
        <color indexed="10"/>
      </font>
    </dxf>
    <dxf>
      <fill>
        <patternFill>
          <bgColor indexed="15"/>
        </patternFill>
      </fill>
      <border>
        <left style="thin">
          <color indexed="10"/>
        </left>
        <right style="thin">
          <color indexed="10"/>
        </right>
        <top style="thin">
          <color indexed="10"/>
        </top>
        <bottom style="thin">
          <color indexed="10"/>
        </bottom>
      </border>
    </dxf>
    <dxf>
      <font>
        <b val="0"/>
        <i val="0"/>
        <condense val="0"/>
        <extend val="0"/>
        <color auto="1"/>
      </font>
      <fill>
        <patternFill>
          <bgColor indexed="10"/>
        </patternFill>
      </fill>
    </dxf>
    <dxf>
      <fill>
        <patternFill>
          <bgColor indexed="10"/>
        </patternFill>
      </fill>
    </dxf>
    <dxf>
      <font>
        <b val="0"/>
        <i val="0"/>
        <condense val="0"/>
        <extend val="0"/>
        <color indexed="10"/>
      </font>
    </dxf>
    <dxf>
      <font>
        <b/>
        <i val="0"/>
        <condense val="0"/>
        <extend val="0"/>
        <color indexed="10"/>
      </font>
    </dxf>
    <dxf>
      <font>
        <b/>
        <i val="0"/>
        <condense val="0"/>
        <extend val="0"/>
        <color auto="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0FDFE"/>
      <color rgb="FFFFCCCC"/>
      <color rgb="FF00FFFF"/>
      <color rgb="FF40ED23"/>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AP$25" lockText="1" noThreeD="1"/>
</file>

<file path=xl/ctrlProps/ctrlProp2.xml><?xml version="1.0" encoding="utf-8"?>
<formControlPr xmlns="http://schemas.microsoft.com/office/spreadsheetml/2009/9/main" objectType="CheckBox" checked="Checked" fmlaLink="$AP$2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60</xdr:row>
      <xdr:rowOff>152400</xdr:rowOff>
    </xdr:from>
    <xdr:to>
      <xdr:col>4</xdr:col>
      <xdr:colOff>638175</xdr:colOff>
      <xdr:row>66</xdr:row>
      <xdr:rowOff>66675</xdr:rowOff>
    </xdr:to>
    <xdr:sp macro="" textlink="">
      <xdr:nvSpPr>
        <xdr:cNvPr id="2" name="Text Box 547"/>
        <xdr:cNvSpPr txBox="1">
          <a:spLocks noChangeArrowheads="1"/>
        </xdr:cNvSpPr>
      </xdr:nvSpPr>
      <xdr:spPr bwMode="auto">
        <a:xfrm>
          <a:off x="152400" y="9972675"/>
          <a:ext cx="2686050" cy="885825"/>
        </a:xfrm>
        <a:prstGeom prst="rect">
          <a:avLst/>
        </a:prstGeom>
        <a:solidFill>
          <a:schemeClr val="bg1"/>
        </a:solidFill>
        <a:ln w="6350" algn="ctr">
          <a:solidFill>
            <a:srgbClr xmlns:mc="http://schemas.openxmlformats.org/markup-compatibility/2006" xmlns:a14="http://schemas.microsoft.com/office/drawing/2010/main" val="808080" mc:Ignorable="a14" a14:legacySpreadsheetColorIndex="23"/>
          </a:solidFill>
          <a:miter lim="800000"/>
          <a:headEnd/>
          <a:tailEnd/>
        </a:ln>
        <a:effectLst/>
        <a:extLst/>
      </xdr:spPr>
      <xdr:txBody>
        <a:bodyPr vertOverflow="clip" wrap="square" lIns="36000" tIns="0" rIns="36000" bIns="0" anchor="t" upright="1"/>
        <a:lstStyle/>
        <a:p>
          <a:pPr algn="l" rtl="0">
            <a:defRPr sz="1000"/>
          </a:pPr>
          <a:r>
            <a:rPr lang="nl-NL" sz="800" b="0" i="0" u="none" strike="noStrike" baseline="0">
              <a:solidFill>
                <a:srgbClr val="000000"/>
              </a:solidFill>
              <a:latin typeface="Arial"/>
              <a:cs typeface="Arial"/>
            </a:rPr>
            <a:t>bevoegd gezag</a:t>
          </a:r>
        </a:p>
      </xdr:txBody>
    </xdr:sp>
    <xdr:clientData/>
  </xdr:twoCellAnchor>
  <xdr:twoCellAnchor>
    <xdr:from>
      <xdr:col>5</xdr:col>
      <xdr:colOff>57150</xdr:colOff>
      <xdr:row>60</xdr:row>
      <xdr:rowOff>152400</xdr:rowOff>
    </xdr:from>
    <xdr:to>
      <xdr:col>11</xdr:col>
      <xdr:colOff>323850</xdr:colOff>
      <xdr:row>66</xdr:row>
      <xdr:rowOff>66675</xdr:rowOff>
    </xdr:to>
    <xdr:sp macro="" textlink="">
      <xdr:nvSpPr>
        <xdr:cNvPr id="3" name="Text Box 548"/>
        <xdr:cNvSpPr txBox="1">
          <a:spLocks noChangeArrowheads="1"/>
        </xdr:cNvSpPr>
      </xdr:nvSpPr>
      <xdr:spPr bwMode="auto">
        <a:xfrm>
          <a:off x="3048000" y="9972675"/>
          <a:ext cx="3152775" cy="885825"/>
        </a:xfrm>
        <a:prstGeom prst="rect">
          <a:avLst/>
        </a:prstGeom>
        <a:solidFill>
          <a:schemeClr val="bg1"/>
        </a:solidFill>
        <a:ln w="6350" algn="ctr">
          <a:solidFill>
            <a:srgbClr xmlns:mc="http://schemas.openxmlformats.org/markup-compatibility/2006" xmlns:a14="http://schemas.microsoft.com/office/drawing/2010/main" val="808080" mc:Ignorable="a14" a14:legacySpreadsheetColorIndex="23"/>
          </a:solidFill>
          <a:miter lim="800000"/>
          <a:headEnd/>
          <a:tailEnd/>
        </a:ln>
        <a:effectLst/>
        <a:extLst/>
      </xdr:spPr>
      <xdr:txBody>
        <a:bodyPr vertOverflow="clip" wrap="square" lIns="36000" tIns="0" rIns="36000" bIns="0" anchor="t" upright="1"/>
        <a:lstStyle/>
        <a:p>
          <a:pPr algn="l" rtl="0">
            <a:defRPr sz="1000"/>
          </a:pPr>
          <a:r>
            <a:rPr lang="nl-NL" sz="800" b="0" i="0" u="none" strike="noStrike" baseline="0">
              <a:solidFill>
                <a:srgbClr val="000000"/>
              </a:solidFill>
              <a:latin typeface="Arial"/>
              <a:cs typeface="Arial"/>
            </a:rPr>
            <a:t>medewerker</a:t>
          </a:r>
        </a:p>
      </xdr:txBody>
    </xdr:sp>
    <xdr:clientData/>
  </xdr:twoCellAnchor>
  <xdr:twoCellAnchor>
    <xdr:from>
      <xdr:col>6</xdr:col>
      <xdr:colOff>0</xdr:colOff>
      <xdr:row>39</xdr:row>
      <xdr:rowOff>19050</xdr:rowOff>
    </xdr:from>
    <xdr:to>
      <xdr:col>9</xdr:col>
      <xdr:colOff>0</xdr:colOff>
      <xdr:row>40</xdr:row>
      <xdr:rowOff>142875</xdr:rowOff>
    </xdr:to>
    <xdr:sp macro="" textlink="">
      <xdr:nvSpPr>
        <xdr:cNvPr id="4" name="Text Box 68"/>
        <xdr:cNvSpPr txBox="1">
          <a:spLocks noChangeArrowheads="1"/>
        </xdr:cNvSpPr>
      </xdr:nvSpPr>
      <xdr:spPr bwMode="auto">
        <a:xfrm>
          <a:off x="3190875" y="6438900"/>
          <a:ext cx="2276475" cy="2857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36000" tIns="0" rIns="36000" bIns="0" anchor="ctr" upright="1"/>
        <a:lstStyle/>
        <a:p>
          <a:pPr algn="l" rtl="0">
            <a:defRPr sz="1000"/>
          </a:pPr>
          <a:r>
            <a:rPr lang="nl-NL" sz="800" b="0" i="0" u="none" strike="noStrike" baseline="0">
              <a:solidFill>
                <a:srgbClr val="000000"/>
              </a:solidFill>
              <a:latin typeface="Arial"/>
              <a:cs typeface="Arial"/>
            </a:rPr>
            <a:t>Dit aantal wordt gevuld door het invullen van  </a:t>
          </a:r>
          <a:r>
            <a:rPr lang="nl-NL" sz="800" b="1" i="0" u="none" strike="noStrike" baseline="0">
              <a:solidFill>
                <a:srgbClr val="000000"/>
              </a:solidFill>
              <a:latin typeface="Arial"/>
              <a:cs typeface="Arial"/>
            </a:rPr>
            <a:t>schema A</a:t>
          </a:r>
          <a:r>
            <a:rPr lang="nl-NL" sz="800" b="0" i="0" u="none" strike="noStrike" baseline="0">
              <a:solidFill>
                <a:srgbClr val="000000"/>
              </a:solidFill>
              <a:latin typeface="Arial"/>
              <a:cs typeface="Arial"/>
            </a:rPr>
            <a:t> hiernaast.</a:t>
          </a:r>
        </a:p>
      </xdr:txBody>
    </xdr:sp>
    <xdr:clientData fPrintsWithSheet="0"/>
  </xdr:twoCellAnchor>
  <xdr:twoCellAnchor>
    <xdr:from>
      <xdr:col>6</xdr:col>
      <xdr:colOff>47625</xdr:colOff>
      <xdr:row>51</xdr:row>
      <xdr:rowOff>47625</xdr:rowOff>
    </xdr:from>
    <xdr:to>
      <xdr:col>9</xdr:col>
      <xdr:colOff>47625</xdr:colOff>
      <xdr:row>53</xdr:row>
      <xdr:rowOff>0</xdr:rowOff>
    </xdr:to>
    <xdr:sp macro="" textlink="">
      <xdr:nvSpPr>
        <xdr:cNvPr id="5" name="Text Box 72"/>
        <xdr:cNvSpPr txBox="1">
          <a:spLocks noChangeArrowheads="1"/>
        </xdr:cNvSpPr>
      </xdr:nvSpPr>
      <xdr:spPr bwMode="auto">
        <a:xfrm>
          <a:off x="3238500" y="8410575"/>
          <a:ext cx="2276475" cy="27622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36000" tIns="0" rIns="36000" bIns="0" anchor="ctr" upright="1"/>
        <a:lstStyle/>
        <a:p>
          <a:pPr algn="l" rtl="0">
            <a:defRPr sz="1000"/>
          </a:pPr>
          <a:r>
            <a:rPr lang="nl-NL" sz="800" b="0" i="0" u="none" strike="noStrike" baseline="0">
              <a:solidFill>
                <a:srgbClr val="000000"/>
              </a:solidFill>
              <a:latin typeface="Arial"/>
              <a:cs typeface="Arial"/>
            </a:rPr>
            <a:t>Dit aantal wordt gevuld door het invullen van </a:t>
          </a:r>
          <a:r>
            <a:rPr lang="nl-NL" sz="800" b="1" i="0" u="none" strike="noStrike" baseline="0">
              <a:solidFill>
                <a:srgbClr val="000000"/>
              </a:solidFill>
              <a:latin typeface="Arial"/>
              <a:cs typeface="Arial"/>
            </a:rPr>
            <a:t>schema B</a:t>
          </a:r>
          <a:r>
            <a:rPr lang="nl-NL" sz="800" b="0" i="0" u="none" strike="noStrike" baseline="0">
              <a:solidFill>
                <a:srgbClr val="000000"/>
              </a:solidFill>
              <a:latin typeface="Arial"/>
              <a:cs typeface="Arial"/>
            </a:rPr>
            <a:t> hiernaast.</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0</xdr:colOff>
          <xdr:row>15</xdr:row>
          <xdr:rowOff>76200</xdr:rowOff>
        </xdr:from>
        <xdr:to>
          <xdr:col>7</xdr:col>
          <xdr:colOff>514350</xdr:colOff>
          <xdr:row>17</xdr:row>
          <xdr:rowOff>38100</xdr:rowOff>
        </xdr:to>
        <xdr:sp macro="" textlink="">
          <xdr:nvSpPr>
            <xdr:cNvPr id="6145" name="Check Box 1" descr="  Voor dit kind heb ik al eerder ouderschapsverlof opgenomen."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EAEAEA">
                      <a:alpha val="85001"/>
                    </a:srgbClr>
                  </a:solidFill>
                </a14:hiddenFill>
              </a:ext>
              <a:ext uri="{91240B29-F687-4F45-9708-019B960494DF}">
                <a14:hiddenLine w="9525">
                  <a:solidFill>
                    <a:srgbClr val="808080" mc:Ignorable="a14" a14:legacySpreadsheetColorIndex="23"/>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  Voor dit kind heb ik al eerder ouderschapsverlof  (betaald of onbetaald) opgenomen.</a:t>
              </a:r>
            </a:p>
          </xdr:txBody>
        </xdr:sp>
        <xdr:clientData/>
      </xdr:twoCellAnchor>
    </mc:Choice>
    <mc:Fallback/>
  </mc:AlternateContent>
  <xdr:twoCellAnchor>
    <xdr:from>
      <xdr:col>14</xdr:col>
      <xdr:colOff>57150</xdr:colOff>
      <xdr:row>4</xdr:row>
      <xdr:rowOff>152400</xdr:rowOff>
    </xdr:from>
    <xdr:to>
      <xdr:col>15</xdr:col>
      <xdr:colOff>238125</xdr:colOff>
      <xdr:row>6</xdr:row>
      <xdr:rowOff>28575</xdr:rowOff>
    </xdr:to>
    <xdr:sp macro="" textlink="">
      <xdr:nvSpPr>
        <xdr:cNvPr id="7" name="Text Box 88"/>
        <xdr:cNvSpPr txBox="1">
          <a:spLocks noChangeArrowheads="1"/>
        </xdr:cNvSpPr>
      </xdr:nvSpPr>
      <xdr:spPr bwMode="auto">
        <a:xfrm>
          <a:off x="8267700" y="10001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nl-NL" sz="1000" b="0" i="1" u="none" strike="noStrike" baseline="0">
              <a:solidFill>
                <a:srgbClr val="000000"/>
              </a:solidFill>
              <a:latin typeface="Arial"/>
              <a:cs typeface="Arial"/>
            </a:rPr>
            <a:t>week</a:t>
          </a:r>
        </a:p>
      </xdr:txBody>
    </xdr:sp>
    <xdr:clientData/>
  </xdr:twoCellAnchor>
  <xdr:twoCellAnchor>
    <xdr:from>
      <xdr:col>23</xdr:col>
      <xdr:colOff>76200</xdr:colOff>
      <xdr:row>5</xdr:row>
      <xdr:rowOff>9525</xdr:rowOff>
    </xdr:from>
    <xdr:to>
      <xdr:col>24</xdr:col>
      <xdr:colOff>257175</xdr:colOff>
      <xdr:row>6</xdr:row>
      <xdr:rowOff>38100</xdr:rowOff>
    </xdr:to>
    <xdr:sp macro="" textlink="">
      <xdr:nvSpPr>
        <xdr:cNvPr id="8" name="Text Box 89"/>
        <xdr:cNvSpPr txBox="1">
          <a:spLocks noChangeArrowheads="1"/>
        </xdr:cNvSpPr>
      </xdr:nvSpPr>
      <xdr:spPr bwMode="auto">
        <a:xfrm>
          <a:off x="11668125" y="1019175"/>
          <a:ext cx="4286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nl-NL" sz="1000" b="0" i="1" u="none" strike="noStrike" baseline="0">
              <a:solidFill>
                <a:srgbClr val="000000"/>
              </a:solidFill>
              <a:latin typeface="Arial"/>
              <a:cs typeface="Arial"/>
            </a:rPr>
            <a:t>week</a:t>
          </a:r>
        </a:p>
      </xdr:txBody>
    </xdr:sp>
    <xdr:clientData/>
  </xdr:twoCellAnchor>
  <xdr:twoCellAnchor>
    <xdr:from>
      <xdr:col>5</xdr:col>
      <xdr:colOff>47625</xdr:colOff>
      <xdr:row>39</xdr:row>
      <xdr:rowOff>19050</xdr:rowOff>
    </xdr:from>
    <xdr:to>
      <xdr:col>6</xdr:col>
      <xdr:colOff>123825</xdr:colOff>
      <xdr:row>40</xdr:row>
      <xdr:rowOff>9525</xdr:rowOff>
    </xdr:to>
    <xdr:sp macro="" textlink="">
      <xdr:nvSpPr>
        <xdr:cNvPr id="9" name="Text Box 95"/>
        <xdr:cNvSpPr txBox="1">
          <a:spLocks noChangeArrowheads="1"/>
        </xdr:cNvSpPr>
      </xdr:nvSpPr>
      <xdr:spPr bwMode="auto">
        <a:xfrm>
          <a:off x="3038475" y="6438900"/>
          <a:ext cx="2762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nl-NL" sz="1000" b="0" i="0" u="none" strike="noStrike" baseline="0">
              <a:solidFill>
                <a:srgbClr val="808080"/>
              </a:solidFill>
              <a:latin typeface="Wingdings 3"/>
            </a:rPr>
            <a:t>Å</a:t>
          </a:r>
        </a:p>
      </xdr:txBody>
    </xdr:sp>
    <xdr:clientData fPrintsWithSheet="0"/>
  </xdr:twoCellAnchor>
  <xdr:twoCellAnchor>
    <xdr:from>
      <xdr:col>5</xdr:col>
      <xdr:colOff>57150</xdr:colOff>
      <xdr:row>51</xdr:row>
      <xdr:rowOff>9525</xdr:rowOff>
    </xdr:from>
    <xdr:to>
      <xdr:col>6</xdr:col>
      <xdr:colOff>133350</xdr:colOff>
      <xdr:row>52</xdr:row>
      <xdr:rowOff>0</xdr:rowOff>
    </xdr:to>
    <xdr:sp macro="" textlink="">
      <xdr:nvSpPr>
        <xdr:cNvPr id="10" name="Text Box 97"/>
        <xdr:cNvSpPr txBox="1">
          <a:spLocks noChangeArrowheads="1"/>
        </xdr:cNvSpPr>
      </xdr:nvSpPr>
      <xdr:spPr bwMode="auto">
        <a:xfrm>
          <a:off x="3048000" y="8372475"/>
          <a:ext cx="2762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nl-NL" sz="1000" b="0" i="0" u="none" strike="noStrike" baseline="0">
              <a:solidFill>
                <a:srgbClr val="808080"/>
              </a:solidFill>
              <a:latin typeface="Wingdings 3"/>
            </a:rPr>
            <a:t>Å</a:t>
          </a:r>
        </a:p>
      </xdr:txBody>
    </xdr:sp>
    <xdr:clientData fPrintsWithSheet="0"/>
  </xdr:twoCellAnchor>
  <xdr:twoCellAnchor>
    <xdr:from>
      <xdr:col>1</xdr:col>
      <xdr:colOff>9525</xdr:colOff>
      <xdr:row>66</xdr:row>
      <xdr:rowOff>161924</xdr:rowOff>
    </xdr:from>
    <xdr:to>
      <xdr:col>11</xdr:col>
      <xdr:colOff>333375</xdr:colOff>
      <xdr:row>111</xdr:row>
      <xdr:rowOff>123824</xdr:rowOff>
    </xdr:to>
    <xdr:sp macro="" textlink="">
      <xdr:nvSpPr>
        <xdr:cNvPr id="11" name="Text Box 3162"/>
        <xdr:cNvSpPr txBox="1">
          <a:spLocks noChangeArrowheads="1"/>
        </xdr:cNvSpPr>
      </xdr:nvSpPr>
      <xdr:spPr bwMode="auto">
        <a:xfrm>
          <a:off x="152400" y="10953749"/>
          <a:ext cx="6057900" cy="7248525"/>
        </a:xfrm>
        <a:prstGeom prst="rect">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44000" tIns="144000" rIns="144000" bIns="0" anchor="t" upright="1"/>
        <a:lstStyle/>
        <a:p>
          <a:pPr algn="l" rtl="0">
            <a:defRPr sz="1000"/>
          </a:pPr>
          <a:r>
            <a:rPr lang="nl-NL" sz="1000" b="1" i="0" u="sng" strike="noStrike" baseline="0">
              <a:solidFill>
                <a:srgbClr val="000000"/>
              </a:solidFill>
              <a:latin typeface="Arial"/>
              <a:cs typeface="Arial"/>
            </a:rPr>
            <a:t>Aanwijzingen voor gebruik</a:t>
          </a: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Lees de opmerkingen bij de cellen met een rood driehoekje De witte velden kunnen ingevuld worden. Indien je hierop staat krijg je uitleg wat je hier kunt invullen..</a:t>
          </a:r>
        </a:p>
        <a:p>
          <a:pPr algn="l" rtl="0">
            <a:defRPr sz="1000"/>
          </a:pP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De </a:t>
          </a:r>
          <a:r>
            <a:rPr lang="nl-NL" sz="1000" b="1" i="0" u="none" strike="noStrike" baseline="0">
              <a:solidFill>
                <a:srgbClr val="008000"/>
              </a:solidFill>
              <a:latin typeface="Arial"/>
              <a:cs typeface="Arial"/>
            </a:rPr>
            <a:t>groene vakken</a:t>
          </a:r>
          <a:r>
            <a:rPr lang="nl-NL" sz="1000" b="0" i="0" u="none" strike="noStrike" baseline="0">
              <a:solidFill>
                <a:srgbClr val="000000"/>
              </a:solidFill>
              <a:latin typeface="Arial"/>
              <a:cs typeface="Arial"/>
            </a:rPr>
            <a:t> in de schema's A en B zijn de ouderschapsverlofdagen in de gekozen periode.</a:t>
          </a:r>
        </a:p>
        <a:p>
          <a:pPr algn="l" rtl="0">
            <a:defRPr sz="1000"/>
          </a:pPr>
          <a:r>
            <a:rPr lang="nl-NL" sz="1000" b="0" i="0" u="none" strike="noStrike" baseline="0">
              <a:solidFill>
                <a:srgbClr val="000000"/>
              </a:solidFill>
              <a:latin typeface="Arial"/>
              <a:cs typeface="Arial"/>
            </a:rPr>
            <a:t>Sommige verlofdagen (óf dagdelen !) in de verlofperiode zijn al reguliere vakantie- of vrije dagen of dagen waarop u geen ouderschapsverlof op zult nemen..</a:t>
          </a:r>
        </a:p>
        <a:p>
          <a:pPr algn="l" rtl="0">
            <a:defRPr sz="1000"/>
          </a:pPr>
          <a:r>
            <a:rPr lang="nl-NL" sz="1000" b="0" i="0" u="none" strike="noStrike" baseline="0">
              <a:solidFill>
                <a:srgbClr val="000000"/>
              </a:solidFill>
              <a:latin typeface="Arial"/>
              <a:cs typeface="Arial"/>
            </a:rPr>
            <a:t>Deze tellen niet mee bij het ouderschapsverlof. Geef deze dagen in de schema's als volgt aan:</a:t>
          </a:r>
        </a:p>
        <a:p>
          <a:pPr algn="l" rtl="0">
            <a:defRPr sz="1000"/>
          </a:pPr>
          <a:r>
            <a:rPr lang="nl-NL" sz="1000" b="0" i="0" u="none" strike="noStrike" baseline="0">
              <a:solidFill>
                <a:srgbClr val="000000"/>
              </a:solidFill>
              <a:latin typeface="Arial"/>
              <a:cs typeface="Arial"/>
            </a:rPr>
            <a:t>-  vul wanneer àlle geplande verlofuren op een dag al vrij zijn een 1 in,</a:t>
          </a:r>
        </a:p>
        <a:p>
          <a:pPr algn="l" rtl="0">
            <a:defRPr sz="1000"/>
          </a:pPr>
          <a:r>
            <a:rPr lang="nl-NL" sz="1000" b="0" i="0" u="none" strike="noStrike" baseline="0">
              <a:solidFill>
                <a:srgbClr val="000000"/>
              </a:solidFill>
              <a:latin typeface="Arial"/>
              <a:cs typeface="Arial"/>
            </a:rPr>
            <a:t>-  vul wanneer de helft van de die dag geplande verlofuren al vrij zijn 0,5 in, etc.</a:t>
          </a:r>
        </a:p>
        <a:p>
          <a:pPr algn="l" rtl="0">
            <a:defRPr sz="1000"/>
          </a:pPr>
          <a:r>
            <a:rPr lang="nl-NL" sz="1000" b="0" i="0" u="none" strike="noStrike" baseline="0">
              <a:solidFill>
                <a:srgbClr val="000000"/>
              </a:solidFill>
              <a:latin typeface="Arial"/>
              <a:cs typeface="Arial"/>
            </a:rPr>
            <a:t>De verlofuren van de dag met een 1 tellen dan niet mee, de uren van de dag met 0,5 voor de helft.</a:t>
          </a:r>
        </a:p>
        <a:p>
          <a:pPr algn="l" rtl="0">
            <a:defRPr sz="1000"/>
          </a:pP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Vul alléén reguliere vakantie- en vrije dagen in die vallen op een ouderschapsverlofdag.</a:t>
          </a:r>
        </a:p>
        <a:p>
          <a:pPr algn="l" rtl="0">
            <a:defRPr sz="1000"/>
          </a:pPr>
          <a:r>
            <a:rPr lang="nl-NL" sz="1000" b="0" i="0" u="none" strike="noStrike" baseline="0">
              <a:solidFill>
                <a:srgbClr val="000000"/>
              </a:solidFill>
              <a:latin typeface="Arial"/>
              <a:cs typeface="Arial"/>
            </a:rPr>
            <a:t>Wis de ingevulde vakantie- en vrije dagen in rood gemerkte vakken! Deze vallen n.l. niet op een ouderschapsverlofdag.</a:t>
          </a:r>
        </a:p>
        <a:p>
          <a:pPr algn="l" rtl="0">
            <a:defRPr sz="1000"/>
          </a:pP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Het aantal uren waarop recht bestaat is rekenkundig afgerond. Het verlof wordt verleend in uren zoals hierboven per dag bij 'Opname ouderschapsverlof" vermeld. De dag die het maximum recht overschrijdt wordt niet meer benut. Daardoor wordt soms iets minder dan het maximum gebruikt.</a:t>
          </a:r>
        </a:p>
        <a:p>
          <a:pPr algn="l" rtl="0">
            <a:defRPr sz="1000"/>
          </a:pPr>
          <a:endParaRPr lang="nl-NL" sz="1000" b="0" i="0" u="none" strike="noStrike" baseline="0">
            <a:solidFill>
              <a:srgbClr val="000000"/>
            </a:solidFill>
            <a:latin typeface="Arial"/>
            <a:cs typeface="Arial"/>
          </a:endParaRP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Wijziging gedurende opname van het ouderschapsverlof</a:t>
          </a: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Wanneer gedurende de opname van het ouderschapsverlof de dagen, het aantal verlofuren óf de wtf wijzigen, moet een nieuwe berekening opgesteld worden.</a:t>
          </a: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Printen</a:t>
          </a: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Alleen de pagina's 1 en 2 afdrukken. Tenzij de opname van het verlof langer duurt dan één jaar.</a:t>
          </a:r>
        </a:p>
        <a:p>
          <a:pPr algn="l" rtl="0">
            <a:defRPr sz="1000"/>
          </a:pPr>
          <a:r>
            <a:rPr lang="nl-NL" sz="1000" b="0" i="0" u="none" strike="noStrike" baseline="0">
              <a:solidFill>
                <a:srgbClr val="000000"/>
              </a:solidFill>
              <a:latin typeface="Arial"/>
              <a:cs typeface="Arial"/>
            </a:rPr>
            <a:t>De regeling ouderschapsverlof is te vinden in de paragrafen 8.19 - 8.21 van de CAO Primair Onderwijs en in paragrafen 15.7 - 15.8 van de CAO Voortgezet Onderwijs.</a:t>
          </a: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Insturen</a:t>
          </a:r>
        </a:p>
        <a:p>
          <a:pPr algn="l" rtl="0">
            <a:defRPr sz="1000"/>
          </a:pPr>
          <a:r>
            <a:rPr lang="nl-NL" sz="1000" b="0" i="0" u="none" strike="noStrike" baseline="0">
              <a:solidFill>
                <a:srgbClr val="000000"/>
              </a:solidFill>
              <a:latin typeface="Arial"/>
              <a:cs typeface="Arial"/>
            </a:rPr>
            <a:t>Naast deze berekening dient u ook de overeenkomst ouderschapsverlof in te sturen</a:t>
          </a: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Foutmeldingen (#fout! / #naam?) in Excel 2003</a:t>
          </a: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Voor het gebruik van het spreadsheet in Excel 2003 is het belangrijk dat de toepassing "Analysis Toolpak" is ingeschakeld. Deze kunt u inschakelen door te gaan naar Extra -&gt; Invoegtoepassingen.</a:t>
          </a: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Foutmeldingen (#fout! / #naam?) in Excel 2007</a:t>
          </a:r>
        </a:p>
        <a:p>
          <a:pPr algn="l" rtl="0">
            <a:defRPr sz="1000"/>
          </a:pPr>
          <a:r>
            <a:rPr lang="nl-NL" sz="1000" b="0" i="0" u="none" strike="noStrike" baseline="0">
              <a:solidFill>
                <a:srgbClr val="000000"/>
              </a:solidFill>
              <a:latin typeface="Arial"/>
              <a:cs typeface="Arial"/>
            </a:rPr>
            <a:t>Voor het gebruik van het spreadsheet in Excel 2007 dient u Service Pack 2 geinstalleerd te hebben.</a:t>
          </a:r>
        </a:p>
        <a:p>
          <a:pPr algn="l" rtl="0">
            <a:defRPr sz="1000"/>
          </a:pPr>
          <a:r>
            <a:rPr lang="nl-NL" sz="1000" b="0" i="0" u="none" strike="noStrike" baseline="0">
              <a:solidFill>
                <a:srgbClr val="000000"/>
              </a:solidFill>
              <a:latin typeface="Arial"/>
              <a:cs typeface="Arial"/>
            </a:rPr>
            <a:t>Dit kunt u controleren door links boven in Excel op de office knop te klikken, in het popupscherm kunt u in de onderbalk opties voor excel aanklikken, in de linkerkolom kunt u daarna kiezen voor informatiebronnen, onder Info over Microsoft Excel 2007 vind u het versie nummer. Daarin moet SP2 voorkomen.</a:t>
          </a:r>
        </a:p>
        <a:p>
          <a:pPr algn="l" rtl="0">
            <a:defRPr sz="1000"/>
          </a:pPr>
          <a:endParaRPr lang="nl-NL" sz="1000" b="0" i="0" u="none" strike="noStrike" baseline="0">
            <a:solidFill>
              <a:srgbClr val="000000"/>
            </a:solidFill>
            <a:latin typeface="Arial"/>
            <a:cs typeface="Arial"/>
          </a:endParaRPr>
        </a:p>
      </xdr:txBody>
    </xdr:sp>
    <xdr:clientData fPrintsWithSheet="0"/>
  </xdr:twoCellAnchor>
  <xdr:twoCellAnchor editAs="oneCell">
    <xdr:from>
      <xdr:col>8</xdr:col>
      <xdr:colOff>438150</xdr:colOff>
      <xdr:row>0</xdr:row>
      <xdr:rowOff>133350</xdr:rowOff>
    </xdr:from>
    <xdr:to>
      <xdr:col>11</xdr:col>
      <xdr:colOff>38100</xdr:colOff>
      <xdr:row>3</xdr:row>
      <xdr:rowOff>0</xdr:rowOff>
    </xdr:to>
    <xdr:pic>
      <xdr:nvPicPr>
        <xdr:cNvPr id="12"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5375" y="133350"/>
          <a:ext cx="10096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85726</xdr:colOff>
      <xdr:row>43</xdr:row>
      <xdr:rowOff>19050</xdr:rowOff>
    </xdr:from>
    <xdr:to>
      <xdr:col>12</xdr:col>
      <xdr:colOff>53340</xdr:colOff>
      <xdr:row>45</xdr:row>
      <xdr:rowOff>76200</xdr:rowOff>
    </xdr:to>
    <xdr:sp macro="" textlink="">
      <xdr:nvSpPr>
        <xdr:cNvPr id="13" name="Text Box 3179"/>
        <xdr:cNvSpPr txBox="1">
          <a:spLocks noChangeArrowheads="1"/>
        </xdr:cNvSpPr>
      </xdr:nvSpPr>
      <xdr:spPr bwMode="auto">
        <a:xfrm>
          <a:off x="3276601" y="7086600"/>
          <a:ext cx="3006089" cy="381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36000" tIns="0" rIns="36000" bIns="0" anchor="ctr" upright="1"/>
        <a:lstStyle/>
        <a:p>
          <a:pPr algn="l" rtl="0">
            <a:defRPr sz="1000"/>
          </a:pPr>
          <a:r>
            <a:rPr lang="nl-NL" sz="800" b="0" i="0" u="none" strike="noStrike" baseline="0">
              <a:solidFill>
                <a:srgbClr val="000000"/>
              </a:solidFill>
              <a:latin typeface="Arial"/>
              <a:cs typeface="Arial"/>
            </a:rPr>
            <a:t>Het kortingspercentage dat gebruikt dient te worden in Pardon</a:t>
          </a:r>
        </a:p>
        <a:p>
          <a:pPr algn="l" rtl="0">
            <a:defRPr sz="1000"/>
          </a:pPr>
          <a:r>
            <a:rPr lang="nl-NL" sz="800" b="0" i="0" u="none" strike="noStrike" baseline="0">
              <a:solidFill>
                <a:srgbClr val="000000"/>
              </a:solidFill>
              <a:latin typeface="Arial"/>
              <a:cs typeface="Arial"/>
            </a:rPr>
            <a:t> is afwijkend van het kortingspercentage Raet. Zie toelichting op het kortingspercentage in het aparte tabblad.</a:t>
          </a:r>
        </a:p>
      </xdr:txBody>
    </xdr:sp>
    <xdr:clientData fPrintsWithSheet="0"/>
  </xdr:twoCellAnchor>
  <xdr:twoCellAnchor>
    <xdr:from>
      <xdr:col>5</xdr:col>
      <xdr:colOff>76200</xdr:colOff>
      <xdr:row>42</xdr:row>
      <xdr:rowOff>114300</xdr:rowOff>
    </xdr:from>
    <xdr:to>
      <xdr:col>6</xdr:col>
      <xdr:colOff>152400</xdr:colOff>
      <xdr:row>43</xdr:row>
      <xdr:rowOff>104775</xdr:rowOff>
    </xdr:to>
    <xdr:sp macro="" textlink="">
      <xdr:nvSpPr>
        <xdr:cNvPr id="14" name="Text Box 3180"/>
        <xdr:cNvSpPr txBox="1">
          <a:spLocks noChangeArrowheads="1"/>
        </xdr:cNvSpPr>
      </xdr:nvSpPr>
      <xdr:spPr bwMode="auto">
        <a:xfrm>
          <a:off x="3067050" y="7019925"/>
          <a:ext cx="2762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nl-NL" sz="1000" b="0" i="0" u="none" strike="noStrike" baseline="0">
              <a:solidFill>
                <a:srgbClr val="808080"/>
              </a:solidFill>
              <a:latin typeface="Wingdings 3"/>
            </a:rPr>
            <a:t>Å</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59</xdr:row>
      <xdr:rowOff>152400</xdr:rowOff>
    </xdr:from>
    <xdr:to>
      <xdr:col>4</xdr:col>
      <xdr:colOff>638175</xdr:colOff>
      <xdr:row>65</xdr:row>
      <xdr:rowOff>66675</xdr:rowOff>
    </xdr:to>
    <xdr:sp macro="" textlink="">
      <xdr:nvSpPr>
        <xdr:cNvPr id="1571" name="Text Box 547"/>
        <xdr:cNvSpPr txBox="1">
          <a:spLocks noChangeArrowheads="1"/>
        </xdr:cNvSpPr>
      </xdr:nvSpPr>
      <xdr:spPr bwMode="auto">
        <a:xfrm>
          <a:off x="152400" y="9048750"/>
          <a:ext cx="2686050" cy="885825"/>
        </a:xfrm>
        <a:prstGeom prst="rect">
          <a:avLst/>
        </a:prstGeom>
        <a:solidFill>
          <a:schemeClr val="bg1"/>
        </a:solidFill>
        <a:ln w="6350" algn="ctr">
          <a:solidFill>
            <a:srgbClr xmlns:mc="http://schemas.openxmlformats.org/markup-compatibility/2006" xmlns:a14="http://schemas.microsoft.com/office/drawing/2010/main" val="808080" mc:Ignorable="a14" a14:legacySpreadsheetColorIndex="23"/>
          </a:solidFill>
          <a:miter lim="800000"/>
          <a:headEnd/>
          <a:tailEnd/>
        </a:ln>
        <a:effectLst/>
        <a:extLst/>
      </xdr:spPr>
      <xdr:txBody>
        <a:bodyPr vertOverflow="clip" wrap="square" lIns="36000" tIns="0" rIns="36000" bIns="0" anchor="t" upright="1"/>
        <a:lstStyle/>
        <a:p>
          <a:pPr algn="l" rtl="0">
            <a:defRPr sz="1000"/>
          </a:pPr>
          <a:r>
            <a:rPr lang="nl-NL" sz="800" b="0" i="0" u="none" strike="noStrike" baseline="0">
              <a:solidFill>
                <a:srgbClr val="000000"/>
              </a:solidFill>
              <a:latin typeface="Arial"/>
              <a:cs typeface="Arial"/>
            </a:rPr>
            <a:t>bevoegd gezag</a:t>
          </a:r>
        </a:p>
      </xdr:txBody>
    </xdr:sp>
    <xdr:clientData/>
  </xdr:twoCellAnchor>
  <xdr:twoCellAnchor>
    <xdr:from>
      <xdr:col>5</xdr:col>
      <xdr:colOff>57150</xdr:colOff>
      <xdr:row>59</xdr:row>
      <xdr:rowOff>152400</xdr:rowOff>
    </xdr:from>
    <xdr:to>
      <xdr:col>11</xdr:col>
      <xdr:colOff>323850</xdr:colOff>
      <xdr:row>65</xdr:row>
      <xdr:rowOff>66675</xdr:rowOff>
    </xdr:to>
    <xdr:sp macro="" textlink="">
      <xdr:nvSpPr>
        <xdr:cNvPr id="1572" name="Text Box 548"/>
        <xdr:cNvSpPr txBox="1">
          <a:spLocks noChangeArrowheads="1"/>
        </xdr:cNvSpPr>
      </xdr:nvSpPr>
      <xdr:spPr bwMode="auto">
        <a:xfrm>
          <a:off x="3048000" y="9972675"/>
          <a:ext cx="3152775" cy="885825"/>
        </a:xfrm>
        <a:prstGeom prst="rect">
          <a:avLst/>
        </a:prstGeom>
        <a:solidFill>
          <a:schemeClr val="bg1"/>
        </a:solidFill>
        <a:ln w="6350" algn="ctr">
          <a:solidFill>
            <a:srgbClr xmlns:mc="http://schemas.openxmlformats.org/markup-compatibility/2006" xmlns:a14="http://schemas.microsoft.com/office/drawing/2010/main" val="808080" mc:Ignorable="a14" a14:legacySpreadsheetColorIndex="23"/>
          </a:solidFill>
          <a:miter lim="800000"/>
          <a:headEnd/>
          <a:tailEnd/>
        </a:ln>
        <a:effectLst/>
        <a:extLst/>
      </xdr:spPr>
      <xdr:txBody>
        <a:bodyPr vertOverflow="clip" wrap="square" lIns="36000" tIns="0" rIns="36000" bIns="0" anchor="t" upright="1"/>
        <a:lstStyle/>
        <a:p>
          <a:pPr algn="l" rtl="0">
            <a:defRPr sz="1000"/>
          </a:pPr>
          <a:r>
            <a:rPr lang="nl-NL" sz="800" b="0" i="0" u="none" strike="noStrike" baseline="0">
              <a:solidFill>
                <a:srgbClr val="000000"/>
              </a:solidFill>
              <a:latin typeface="Arial"/>
              <a:cs typeface="Arial"/>
            </a:rPr>
            <a:t>medewerker</a:t>
          </a:r>
        </a:p>
      </xdr:txBody>
    </xdr:sp>
    <xdr:clientData/>
  </xdr:twoCellAnchor>
  <xdr:twoCellAnchor>
    <xdr:from>
      <xdr:col>6</xdr:col>
      <xdr:colOff>0</xdr:colOff>
      <xdr:row>38</xdr:row>
      <xdr:rowOff>19050</xdr:rowOff>
    </xdr:from>
    <xdr:to>
      <xdr:col>9</xdr:col>
      <xdr:colOff>0</xdr:colOff>
      <xdr:row>39</xdr:row>
      <xdr:rowOff>142875</xdr:rowOff>
    </xdr:to>
    <xdr:sp macro="" textlink="">
      <xdr:nvSpPr>
        <xdr:cNvPr id="1092" name="Text Box 68"/>
        <xdr:cNvSpPr txBox="1">
          <a:spLocks noChangeArrowheads="1"/>
        </xdr:cNvSpPr>
      </xdr:nvSpPr>
      <xdr:spPr bwMode="auto">
        <a:xfrm>
          <a:off x="3190875" y="6438900"/>
          <a:ext cx="2276475" cy="2857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36000" tIns="0" rIns="36000" bIns="0" anchor="ctr" upright="1"/>
        <a:lstStyle/>
        <a:p>
          <a:pPr algn="l" rtl="0">
            <a:defRPr sz="1000"/>
          </a:pPr>
          <a:r>
            <a:rPr lang="nl-NL" sz="800" b="0" i="0" u="none" strike="noStrike" baseline="0">
              <a:solidFill>
                <a:srgbClr val="000000"/>
              </a:solidFill>
              <a:latin typeface="Arial"/>
              <a:cs typeface="Arial"/>
            </a:rPr>
            <a:t>Dit aantal wordt gevuld door het invullen van  </a:t>
          </a:r>
          <a:r>
            <a:rPr lang="nl-NL" sz="800" b="1" i="0" u="none" strike="noStrike" baseline="0">
              <a:solidFill>
                <a:srgbClr val="000000"/>
              </a:solidFill>
              <a:latin typeface="Arial"/>
              <a:cs typeface="Arial"/>
            </a:rPr>
            <a:t>schema A</a:t>
          </a:r>
          <a:r>
            <a:rPr lang="nl-NL" sz="800" b="0" i="0" u="none" strike="noStrike" baseline="0">
              <a:solidFill>
                <a:srgbClr val="000000"/>
              </a:solidFill>
              <a:latin typeface="Arial"/>
              <a:cs typeface="Arial"/>
            </a:rPr>
            <a:t> hiernaast.</a:t>
          </a:r>
        </a:p>
      </xdr:txBody>
    </xdr:sp>
    <xdr:clientData fPrintsWithSheet="0"/>
  </xdr:twoCellAnchor>
  <xdr:twoCellAnchor>
    <xdr:from>
      <xdr:col>6</xdr:col>
      <xdr:colOff>47625</xdr:colOff>
      <xdr:row>50</xdr:row>
      <xdr:rowOff>47625</xdr:rowOff>
    </xdr:from>
    <xdr:to>
      <xdr:col>9</xdr:col>
      <xdr:colOff>47625</xdr:colOff>
      <xdr:row>52</xdr:row>
      <xdr:rowOff>0</xdr:rowOff>
    </xdr:to>
    <xdr:sp macro="" textlink="">
      <xdr:nvSpPr>
        <xdr:cNvPr id="1096" name="Text Box 72"/>
        <xdr:cNvSpPr txBox="1">
          <a:spLocks noChangeArrowheads="1"/>
        </xdr:cNvSpPr>
      </xdr:nvSpPr>
      <xdr:spPr bwMode="auto">
        <a:xfrm>
          <a:off x="3238500" y="8410575"/>
          <a:ext cx="2276475" cy="27622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36000" tIns="0" rIns="36000" bIns="0" anchor="ctr" upright="1"/>
        <a:lstStyle/>
        <a:p>
          <a:pPr algn="l" rtl="0">
            <a:defRPr sz="1000"/>
          </a:pPr>
          <a:r>
            <a:rPr lang="nl-NL" sz="800" b="0" i="0" u="none" strike="noStrike" baseline="0">
              <a:solidFill>
                <a:srgbClr val="000000"/>
              </a:solidFill>
              <a:latin typeface="Arial"/>
              <a:cs typeface="Arial"/>
            </a:rPr>
            <a:t>Dit aantal wordt gevuld door het invullen van </a:t>
          </a:r>
          <a:r>
            <a:rPr lang="nl-NL" sz="800" b="1" i="0" u="none" strike="noStrike" baseline="0">
              <a:solidFill>
                <a:srgbClr val="000000"/>
              </a:solidFill>
              <a:latin typeface="Arial"/>
              <a:cs typeface="Arial"/>
            </a:rPr>
            <a:t>schema B</a:t>
          </a:r>
          <a:r>
            <a:rPr lang="nl-NL" sz="800" b="0" i="0" u="none" strike="noStrike" baseline="0">
              <a:solidFill>
                <a:srgbClr val="000000"/>
              </a:solidFill>
              <a:latin typeface="Arial"/>
              <a:cs typeface="Arial"/>
            </a:rPr>
            <a:t> hiernaast.</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0</xdr:colOff>
          <xdr:row>15</xdr:row>
          <xdr:rowOff>76200</xdr:rowOff>
        </xdr:from>
        <xdr:to>
          <xdr:col>7</xdr:col>
          <xdr:colOff>514350</xdr:colOff>
          <xdr:row>17</xdr:row>
          <xdr:rowOff>38100</xdr:rowOff>
        </xdr:to>
        <xdr:sp macro="" textlink="">
          <xdr:nvSpPr>
            <xdr:cNvPr id="1107" name="Check Box 83" descr="  Voor dit kind heb ik al eerder ouderschapsverlof opgenomen."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EAEAEA">
                      <a:alpha val="85001"/>
                    </a:srgbClr>
                  </a:solidFill>
                </a14:hiddenFill>
              </a:ext>
              <a:ext uri="{91240B29-F687-4F45-9708-019B960494DF}">
                <a14:hiddenLine w="9525">
                  <a:solidFill>
                    <a:srgbClr val="808080" mc:Ignorable="a14" a14:legacySpreadsheetColorIndex="23"/>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  Voor dit kind heb ik al eerder ouderschapsverlof  (betaald of onbetaald) opgenomen.</a:t>
              </a:r>
            </a:p>
          </xdr:txBody>
        </xdr:sp>
        <xdr:clientData/>
      </xdr:twoCellAnchor>
    </mc:Choice>
    <mc:Fallback/>
  </mc:AlternateContent>
  <xdr:twoCellAnchor>
    <xdr:from>
      <xdr:col>14</xdr:col>
      <xdr:colOff>57150</xdr:colOff>
      <xdr:row>4</xdr:row>
      <xdr:rowOff>152400</xdr:rowOff>
    </xdr:from>
    <xdr:to>
      <xdr:col>15</xdr:col>
      <xdr:colOff>238125</xdr:colOff>
      <xdr:row>6</xdr:row>
      <xdr:rowOff>28575</xdr:rowOff>
    </xdr:to>
    <xdr:sp macro="" textlink="">
      <xdr:nvSpPr>
        <xdr:cNvPr id="1112" name="Text Box 88"/>
        <xdr:cNvSpPr txBox="1">
          <a:spLocks noChangeArrowheads="1"/>
        </xdr:cNvSpPr>
      </xdr:nvSpPr>
      <xdr:spPr bwMode="auto">
        <a:xfrm>
          <a:off x="7334250" y="8858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nl-NL" sz="1000" b="0" i="1" u="none" strike="noStrike" baseline="0">
              <a:solidFill>
                <a:srgbClr val="000000"/>
              </a:solidFill>
              <a:latin typeface="Arial"/>
              <a:cs typeface="Arial"/>
            </a:rPr>
            <a:t>week</a:t>
          </a:r>
        </a:p>
      </xdr:txBody>
    </xdr:sp>
    <xdr:clientData/>
  </xdr:twoCellAnchor>
  <xdr:twoCellAnchor>
    <xdr:from>
      <xdr:col>23</xdr:col>
      <xdr:colOff>76200</xdr:colOff>
      <xdr:row>5</xdr:row>
      <xdr:rowOff>9525</xdr:rowOff>
    </xdr:from>
    <xdr:to>
      <xdr:col>24</xdr:col>
      <xdr:colOff>257175</xdr:colOff>
      <xdr:row>6</xdr:row>
      <xdr:rowOff>38100</xdr:rowOff>
    </xdr:to>
    <xdr:sp macro="" textlink="">
      <xdr:nvSpPr>
        <xdr:cNvPr id="1113" name="Text Box 89"/>
        <xdr:cNvSpPr txBox="1">
          <a:spLocks noChangeArrowheads="1"/>
        </xdr:cNvSpPr>
      </xdr:nvSpPr>
      <xdr:spPr bwMode="auto">
        <a:xfrm>
          <a:off x="10734675" y="904875"/>
          <a:ext cx="4286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nl-NL" sz="1000" b="0" i="1" u="none" strike="noStrike" baseline="0">
              <a:solidFill>
                <a:srgbClr val="000000"/>
              </a:solidFill>
              <a:latin typeface="Arial"/>
              <a:cs typeface="Arial"/>
            </a:rPr>
            <a:t>week</a:t>
          </a:r>
        </a:p>
      </xdr:txBody>
    </xdr:sp>
    <xdr:clientData/>
  </xdr:twoCellAnchor>
  <xdr:twoCellAnchor>
    <xdr:from>
      <xdr:col>5</xdr:col>
      <xdr:colOff>47625</xdr:colOff>
      <xdr:row>38</xdr:row>
      <xdr:rowOff>19050</xdr:rowOff>
    </xdr:from>
    <xdr:to>
      <xdr:col>6</xdr:col>
      <xdr:colOff>123825</xdr:colOff>
      <xdr:row>39</xdr:row>
      <xdr:rowOff>9525</xdr:rowOff>
    </xdr:to>
    <xdr:sp macro="" textlink="">
      <xdr:nvSpPr>
        <xdr:cNvPr id="1119" name="Text Box 95"/>
        <xdr:cNvSpPr txBox="1">
          <a:spLocks noChangeArrowheads="1"/>
        </xdr:cNvSpPr>
      </xdr:nvSpPr>
      <xdr:spPr bwMode="auto">
        <a:xfrm>
          <a:off x="3038475" y="5353050"/>
          <a:ext cx="2762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nl-NL" sz="1000" b="0" i="0" u="none" strike="noStrike" baseline="0">
              <a:solidFill>
                <a:srgbClr val="808080"/>
              </a:solidFill>
              <a:latin typeface="Wingdings 3"/>
            </a:rPr>
            <a:t>Å</a:t>
          </a:r>
        </a:p>
      </xdr:txBody>
    </xdr:sp>
    <xdr:clientData fPrintsWithSheet="0"/>
  </xdr:twoCellAnchor>
  <xdr:twoCellAnchor>
    <xdr:from>
      <xdr:col>5</xdr:col>
      <xdr:colOff>57150</xdr:colOff>
      <xdr:row>50</xdr:row>
      <xdr:rowOff>9525</xdr:rowOff>
    </xdr:from>
    <xdr:to>
      <xdr:col>6</xdr:col>
      <xdr:colOff>133350</xdr:colOff>
      <xdr:row>51</xdr:row>
      <xdr:rowOff>0</xdr:rowOff>
    </xdr:to>
    <xdr:sp macro="" textlink="">
      <xdr:nvSpPr>
        <xdr:cNvPr id="1121" name="Text Box 97"/>
        <xdr:cNvSpPr txBox="1">
          <a:spLocks noChangeArrowheads="1"/>
        </xdr:cNvSpPr>
      </xdr:nvSpPr>
      <xdr:spPr bwMode="auto">
        <a:xfrm>
          <a:off x="3048000" y="7124700"/>
          <a:ext cx="2762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nl-NL" sz="1000" b="0" i="0" u="none" strike="noStrike" baseline="0">
              <a:solidFill>
                <a:srgbClr val="808080"/>
              </a:solidFill>
              <a:latin typeface="Wingdings 3"/>
            </a:rPr>
            <a:t>Å</a:t>
          </a:r>
        </a:p>
      </xdr:txBody>
    </xdr:sp>
    <xdr:clientData fPrintsWithSheet="0"/>
  </xdr:twoCellAnchor>
  <xdr:twoCellAnchor>
    <xdr:from>
      <xdr:col>1</xdr:col>
      <xdr:colOff>9525</xdr:colOff>
      <xdr:row>65</xdr:row>
      <xdr:rowOff>161924</xdr:rowOff>
    </xdr:from>
    <xdr:to>
      <xdr:col>11</xdr:col>
      <xdr:colOff>333375</xdr:colOff>
      <xdr:row>110</xdr:row>
      <xdr:rowOff>123824</xdr:rowOff>
    </xdr:to>
    <xdr:sp macro="" textlink="">
      <xdr:nvSpPr>
        <xdr:cNvPr id="5241" name="Text Box 3162"/>
        <xdr:cNvSpPr txBox="1">
          <a:spLocks noChangeArrowheads="1"/>
        </xdr:cNvSpPr>
      </xdr:nvSpPr>
      <xdr:spPr bwMode="auto">
        <a:xfrm>
          <a:off x="152400" y="10953749"/>
          <a:ext cx="6057900" cy="7248525"/>
        </a:xfrm>
        <a:prstGeom prst="rect">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44000" tIns="144000" rIns="144000" bIns="0" anchor="t" upright="1"/>
        <a:lstStyle/>
        <a:p>
          <a:pPr algn="l" rtl="0">
            <a:defRPr sz="1000"/>
          </a:pPr>
          <a:r>
            <a:rPr lang="nl-NL" sz="1000" b="1" i="0" u="sng" strike="noStrike" baseline="0">
              <a:solidFill>
                <a:srgbClr val="000000"/>
              </a:solidFill>
              <a:latin typeface="Arial"/>
              <a:cs typeface="Arial"/>
            </a:rPr>
            <a:t>Aanwijzingen voor gebruik</a:t>
          </a: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Lees de opmerkingen bij de cellen met een rood driehoekje De witte velden kunnen ingevuld worden. Indien je hierop staat krijg je uitleg wat je hier kunt invullen..</a:t>
          </a:r>
        </a:p>
        <a:p>
          <a:pPr algn="l" rtl="0">
            <a:defRPr sz="1000"/>
          </a:pP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De </a:t>
          </a:r>
          <a:r>
            <a:rPr lang="nl-NL" sz="1000" b="1" i="0" u="none" strike="noStrike" baseline="0">
              <a:solidFill>
                <a:srgbClr val="008000"/>
              </a:solidFill>
              <a:latin typeface="Arial"/>
              <a:cs typeface="Arial"/>
            </a:rPr>
            <a:t>groene vakken</a:t>
          </a:r>
          <a:r>
            <a:rPr lang="nl-NL" sz="1000" b="0" i="0" u="none" strike="noStrike" baseline="0">
              <a:solidFill>
                <a:srgbClr val="000000"/>
              </a:solidFill>
              <a:latin typeface="Arial"/>
              <a:cs typeface="Arial"/>
            </a:rPr>
            <a:t> in de schema's A en B zijn de ouderschapsverlofdagen in de gekozen periode.</a:t>
          </a:r>
        </a:p>
        <a:p>
          <a:pPr algn="l" rtl="0">
            <a:defRPr sz="1000"/>
          </a:pPr>
          <a:r>
            <a:rPr lang="nl-NL" sz="1000" b="0" i="0" u="none" strike="noStrike" baseline="0">
              <a:solidFill>
                <a:srgbClr val="000000"/>
              </a:solidFill>
              <a:latin typeface="Arial"/>
              <a:cs typeface="Arial"/>
            </a:rPr>
            <a:t>Sommige verlofdagen (óf dagdelen !) in de verlofperiode zijn al reguliere vakantie- of vrije dagen of dagen waarop u geen ouderschapsverlof op zult nemen..</a:t>
          </a:r>
        </a:p>
        <a:p>
          <a:pPr algn="l" rtl="0">
            <a:defRPr sz="1000"/>
          </a:pPr>
          <a:r>
            <a:rPr lang="nl-NL" sz="1000" b="0" i="0" u="none" strike="noStrike" baseline="0">
              <a:solidFill>
                <a:srgbClr val="000000"/>
              </a:solidFill>
              <a:latin typeface="Arial"/>
              <a:cs typeface="Arial"/>
            </a:rPr>
            <a:t>Deze tellen niet mee bij het ouderschapsverlof. Geef deze dagen in de schema's als volgt aan:</a:t>
          </a:r>
        </a:p>
        <a:p>
          <a:pPr algn="l" rtl="0">
            <a:defRPr sz="1000"/>
          </a:pPr>
          <a:r>
            <a:rPr lang="nl-NL" sz="1000" b="0" i="0" u="none" strike="noStrike" baseline="0">
              <a:solidFill>
                <a:srgbClr val="000000"/>
              </a:solidFill>
              <a:latin typeface="Arial"/>
              <a:cs typeface="Arial"/>
            </a:rPr>
            <a:t>-  vul wanneer àlle geplande verlofuren op een dag al vrij zijn een 1 in,</a:t>
          </a:r>
        </a:p>
        <a:p>
          <a:pPr algn="l" rtl="0">
            <a:defRPr sz="1000"/>
          </a:pPr>
          <a:r>
            <a:rPr lang="nl-NL" sz="1000" b="0" i="0" u="none" strike="noStrike" baseline="0">
              <a:solidFill>
                <a:srgbClr val="000000"/>
              </a:solidFill>
              <a:latin typeface="Arial"/>
              <a:cs typeface="Arial"/>
            </a:rPr>
            <a:t>-  vul wanneer de helft van de die dag geplande verlofuren al vrij zijn 0,5 in, etc.</a:t>
          </a:r>
        </a:p>
        <a:p>
          <a:pPr algn="l" rtl="0">
            <a:defRPr sz="1000"/>
          </a:pPr>
          <a:r>
            <a:rPr lang="nl-NL" sz="1000" b="0" i="0" u="none" strike="noStrike" baseline="0">
              <a:solidFill>
                <a:srgbClr val="000000"/>
              </a:solidFill>
              <a:latin typeface="Arial"/>
              <a:cs typeface="Arial"/>
            </a:rPr>
            <a:t>De verlofuren van de dag met een 1 tellen dan niet mee, de uren van de dag met 0,5 voor de helft.</a:t>
          </a:r>
        </a:p>
        <a:p>
          <a:pPr algn="l" rtl="0">
            <a:defRPr sz="1000"/>
          </a:pP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Vul alléén reguliere vakantie- en vrije dagen in die vallen op een ouderschapsverlofdag.</a:t>
          </a:r>
        </a:p>
        <a:p>
          <a:pPr algn="l" rtl="0">
            <a:defRPr sz="1000"/>
          </a:pPr>
          <a:r>
            <a:rPr lang="nl-NL" sz="1000" b="0" i="0" u="none" strike="noStrike" baseline="0">
              <a:solidFill>
                <a:srgbClr val="000000"/>
              </a:solidFill>
              <a:latin typeface="Arial"/>
              <a:cs typeface="Arial"/>
            </a:rPr>
            <a:t>Wis de ingevulde vakantie- en vrije dagen in rood gemerkte vakken! Deze vallen n.l. niet op een ouderschapsverlofdag.</a:t>
          </a:r>
        </a:p>
        <a:p>
          <a:pPr algn="l" rtl="0">
            <a:defRPr sz="1000"/>
          </a:pP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Het aantal uren waarop recht bestaat is rekenkundig afgerond. Het verlof wordt verleend in uren zoals hierboven per dag bij 'Opname ouderschapsverlof" vermeld. De dag die het maximum recht overschrijdt wordt niet meer benut. Daardoor wordt soms iets minder dan het maximum gebruikt.</a:t>
          </a:r>
        </a:p>
        <a:p>
          <a:pPr algn="l" rtl="0">
            <a:defRPr sz="1000"/>
          </a:pPr>
          <a:endParaRPr lang="nl-NL" sz="1000" b="0" i="0" u="none" strike="noStrike" baseline="0">
            <a:solidFill>
              <a:srgbClr val="000000"/>
            </a:solidFill>
            <a:latin typeface="Arial"/>
            <a:cs typeface="Arial"/>
          </a:endParaRP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Wijziging gedurende opname van het ouderschapsverlof</a:t>
          </a: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Wanneer gedurende de opname van het ouderschapsverlof de dagen, het aantal verlofuren óf de wtf wijzigen, moet een nieuwe berekening opgesteld worden.</a:t>
          </a: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Printen</a:t>
          </a: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Alleen de pagina's 1 en 2 afdrukken. Tenzij de opname van het verlof langer duurt dan één jaar.</a:t>
          </a:r>
        </a:p>
        <a:p>
          <a:pPr algn="l" rtl="0">
            <a:defRPr sz="1000"/>
          </a:pPr>
          <a:r>
            <a:rPr lang="nl-NL" sz="1000" b="0" i="0" u="none" strike="noStrike" baseline="0">
              <a:solidFill>
                <a:srgbClr val="000000"/>
              </a:solidFill>
              <a:latin typeface="Arial"/>
              <a:cs typeface="Arial"/>
            </a:rPr>
            <a:t>De regeling ouderschapsverlof is te vinden in de paragrafen 8.19 - 8.21 van de CAO Primair Onderwijs en in paragrafen 15.7 - 15.8 van de CAO Voortgezet Onderwijs.</a:t>
          </a: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Insturen</a:t>
          </a:r>
        </a:p>
        <a:p>
          <a:pPr algn="l" rtl="0">
            <a:defRPr sz="1000"/>
          </a:pPr>
          <a:r>
            <a:rPr lang="nl-NL" sz="1000" b="0" i="0" u="none" strike="noStrike" baseline="0">
              <a:solidFill>
                <a:srgbClr val="000000"/>
              </a:solidFill>
              <a:latin typeface="Arial"/>
              <a:cs typeface="Arial"/>
            </a:rPr>
            <a:t>Naast deze berekening dient u ook de overeenkomst ouderschapsverlof in te sturen</a:t>
          </a: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Foutmeldingen (#fout! / #naam?) in Excel 2003</a:t>
          </a: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Voor het gebruik van het spreadsheet in Excel 2003 is het belangrijk dat de toepassing "Analysis Toolpak" is ingeschakeld. Deze kunt u inschakelen door te gaan naar Extra -&gt; Invoegtoepassingen.</a:t>
          </a:r>
        </a:p>
        <a:p>
          <a:pPr algn="l" rtl="0">
            <a:defRPr sz="1000"/>
          </a:pPr>
          <a:endParaRPr lang="nl-NL" sz="1000" b="0" i="0" u="none" strike="noStrike" baseline="0">
            <a:solidFill>
              <a:srgbClr val="000000"/>
            </a:solidFill>
            <a:latin typeface="Arial"/>
            <a:cs typeface="Arial"/>
          </a:endParaRPr>
        </a:p>
        <a:p>
          <a:pPr algn="l" rtl="0">
            <a:defRPr sz="1000"/>
          </a:pPr>
          <a:r>
            <a:rPr lang="nl-NL" sz="1000" b="1" i="0" u="sng" strike="noStrike" baseline="0">
              <a:solidFill>
                <a:srgbClr val="000000"/>
              </a:solidFill>
              <a:latin typeface="Arial"/>
              <a:cs typeface="Arial"/>
            </a:rPr>
            <a:t>Foutmeldingen (#fout! / #naam?) in Excel 2007</a:t>
          </a:r>
        </a:p>
        <a:p>
          <a:pPr algn="l" rtl="0">
            <a:defRPr sz="1000"/>
          </a:pPr>
          <a:r>
            <a:rPr lang="nl-NL" sz="1000" b="0" i="0" u="none" strike="noStrike" baseline="0">
              <a:solidFill>
                <a:srgbClr val="000000"/>
              </a:solidFill>
              <a:latin typeface="Arial"/>
              <a:cs typeface="Arial"/>
            </a:rPr>
            <a:t>Voor het gebruik van het spreadsheet in Excel 2007 dient u Service Pack 2 geinstalleerd te hebben.</a:t>
          </a:r>
        </a:p>
        <a:p>
          <a:pPr algn="l" rtl="0">
            <a:defRPr sz="1000"/>
          </a:pPr>
          <a:r>
            <a:rPr lang="nl-NL" sz="1000" b="0" i="0" u="none" strike="noStrike" baseline="0">
              <a:solidFill>
                <a:srgbClr val="000000"/>
              </a:solidFill>
              <a:latin typeface="Arial"/>
              <a:cs typeface="Arial"/>
            </a:rPr>
            <a:t>Dit kunt u controleren door links boven in Excel op de office knop te klikken, in het popupscherm kunt u in de onderbalk opties voor excel aanklikken, in de linkerkolom kunt u daarna kiezen voor informatiebronnen, onder Info over Microsoft Excel 2007 vind u het versie nummer. Daarin moet SP2 voorkomen.</a:t>
          </a:r>
        </a:p>
        <a:p>
          <a:pPr algn="l" rtl="0">
            <a:defRPr sz="1000"/>
          </a:pPr>
          <a:endParaRPr lang="nl-NL" sz="1000" b="0" i="0" u="none" strike="noStrike" baseline="0">
            <a:solidFill>
              <a:srgbClr val="000000"/>
            </a:solidFill>
            <a:latin typeface="Arial"/>
            <a:cs typeface="Arial"/>
          </a:endParaRPr>
        </a:p>
      </xdr:txBody>
    </xdr:sp>
    <xdr:clientData fPrintsWithSheet="0"/>
  </xdr:twoCellAnchor>
  <xdr:twoCellAnchor editAs="oneCell">
    <xdr:from>
      <xdr:col>8</xdr:col>
      <xdr:colOff>438150</xdr:colOff>
      <xdr:row>0</xdr:row>
      <xdr:rowOff>133350</xdr:rowOff>
    </xdr:from>
    <xdr:to>
      <xdr:col>11</xdr:col>
      <xdr:colOff>38100</xdr:colOff>
      <xdr:row>3</xdr:row>
      <xdr:rowOff>0</xdr:rowOff>
    </xdr:to>
    <xdr:pic>
      <xdr:nvPicPr>
        <xdr:cNvPr id="5439"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0775" y="133350"/>
          <a:ext cx="1012825"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85726</xdr:colOff>
      <xdr:row>42</xdr:row>
      <xdr:rowOff>19050</xdr:rowOff>
    </xdr:from>
    <xdr:to>
      <xdr:col>12</xdr:col>
      <xdr:colOff>53340</xdr:colOff>
      <xdr:row>44</xdr:row>
      <xdr:rowOff>76200</xdr:rowOff>
    </xdr:to>
    <xdr:sp macro="" textlink="">
      <xdr:nvSpPr>
        <xdr:cNvPr id="5243" name="Text Box 3179"/>
        <xdr:cNvSpPr txBox="1">
          <a:spLocks noChangeArrowheads="1"/>
        </xdr:cNvSpPr>
      </xdr:nvSpPr>
      <xdr:spPr bwMode="auto">
        <a:xfrm>
          <a:off x="3362326" y="7280910"/>
          <a:ext cx="3099434" cy="39243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36000" tIns="0" rIns="36000" bIns="0" anchor="ctr" upright="1"/>
        <a:lstStyle/>
        <a:p>
          <a:pPr algn="l" rtl="0">
            <a:defRPr sz="1000"/>
          </a:pPr>
          <a:r>
            <a:rPr lang="nl-NL" sz="800" b="0" i="0" u="none" strike="noStrike" baseline="0">
              <a:solidFill>
                <a:srgbClr val="000000"/>
              </a:solidFill>
              <a:latin typeface="Arial"/>
              <a:cs typeface="Arial"/>
            </a:rPr>
            <a:t>Het kortingspercentage dat gebruikt dient te worden in Pardon</a:t>
          </a:r>
        </a:p>
        <a:p>
          <a:pPr algn="l" rtl="0">
            <a:defRPr sz="1000"/>
          </a:pPr>
          <a:r>
            <a:rPr lang="nl-NL" sz="800" b="0" i="0" u="none" strike="noStrike" baseline="0">
              <a:solidFill>
                <a:srgbClr val="000000"/>
              </a:solidFill>
              <a:latin typeface="Arial"/>
              <a:cs typeface="Arial"/>
            </a:rPr>
            <a:t> is afwijkend van het kortingspercentage Raet. Zie toelichting op het kortingspercentage in het aparte tabblad.</a:t>
          </a:r>
        </a:p>
      </xdr:txBody>
    </xdr:sp>
    <xdr:clientData fPrintsWithSheet="0"/>
  </xdr:twoCellAnchor>
  <xdr:twoCellAnchor>
    <xdr:from>
      <xdr:col>5</xdr:col>
      <xdr:colOff>76200</xdr:colOff>
      <xdr:row>41</xdr:row>
      <xdr:rowOff>114300</xdr:rowOff>
    </xdr:from>
    <xdr:to>
      <xdr:col>6</xdr:col>
      <xdr:colOff>152400</xdr:colOff>
      <xdr:row>42</xdr:row>
      <xdr:rowOff>104775</xdr:rowOff>
    </xdr:to>
    <xdr:sp macro="" textlink="">
      <xdr:nvSpPr>
        <xdr:cNvPr id="5228" name="Text Box 3180"/>
        <xdr:cNvSpPr txBox="1">
          <a:spLocks noChangeArrowheads="1"/>
        </xdr:cNvSpPr>
      </xdr:nvSpPr>
      <xdr:spPr bwMode="auto">
        <a:xfrm>
          <a:off x="3067050" y="7343775"/>
          <a:ext cx="2762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nl-NL" sz="1000" b="0" i="0" u="none" strike="noStrike" baseline="0">
              <a:solidFill>
                <a:srgbClr val="808080"/>
              </a:solidFill>
              <a:latin typeface="Wingdings 3"/>
            </a:rPr>
            <a:t>Å</a:t>
          </a:r>
        </a:p>
      </xdr:txBody>
    </xdr:sp>
    <xdr:clientData fPrintsWithSheet="0"/>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7"/>
  <sheetViews>
    <sheetView showGridLines="0" showRowColHeaders="0" tabSelected="1" workbookViewId="0">
      <selection activeCell="S7" sqref="S7"/>
    </sheetView>
  </sheetViews>
  <sheetFormatPr defaultColWidth="8.85546875" defaultRowHeight="12.75" x14ac:dyDescent="0.2"/>
  <cols>
    <col min="1" max="1" width="2.5703125" style="236" customWidth="1"/>
    <col min="2" max="6" width="8.85546875" style="236"/>
    <col min="7" max="7" width="10.140625" style="236" customWidth="1"/>
    <col min="8" max="16384" width="8.85546875" style="236"/>
  </cols>
  <sheetData>
    <row r="2" spans="2:10" ht="15.75" x14ac:dyDescent="0.25">
      <c r="B2" s="251" t="s">
        <v>190</v>
      </c>
      <c r="C2" s="251"/>
      <c r="D2" s="251"/>
      <c r="E2" s="251"/>
      <c r="F2" s="251"/>
      <c r="G2" s="251"/>
    </row>
    <row r="3" spans="2:10" ht="15.75" x14ac:dyDescent="0.25">
      <c r="B3" s="240" t="s">
        <v>206</v>
      </c>
      <c r="C3" s="239"/>
      <c r="D3" s="239"/>
    </row>
    <row r="4" spans="2:10" ht="15.75" x14ac:dyDescent="0.25">
      <c r="B4" s="240"/>
      <c r="C4" s="241"/>
      <c r="D4" s="241"/>
    </row>
    <row r="5" spans="2:10" ht="162" customHeight="1" x14ac:dyDescent="0.2">
      <c r="B5" s="252" t="s">
        <v>199</v>
      </c>
      <c r="C5" s="253"/>
      <c r="D5" s="253"/>
      <c r="E5" s="253"/>
      <c r="F5" s="253"/>
      <c r="G5" s="253"/>
      <c r="H5" s="253"/>
      <c r="I5" s="253"/>
      <c r="J5" s="253"/>
    </row>
    <row r="6" spans="2:10" ht="18.75" customHeight="1" x14ac:dyDescent="0.2">
      <c r="B6" s="252"/>
      <c r="C6" s="252"/>
      <c r="D6" s="252"/>
      <c r="E6" s="252"/>
      <c r="F6" s="252"/>
      <c r="G6" s="252"/>
      <c r="H6" s="252"/>
      <c r="I6" s="252"/>
      <c r="J6" s="252"/>
    </row>
    <row r="7" spans="2:10" ht="123.75" customHeight="1" x14ac:dyDescent="0.2">
      <c r="B7" s="252" t="s">
        <v>200</v>
      </c>
      <c r="C7" s="252"/>
      <c r="D7" s="252"/>
      <c r="E7" s="252"/>
      <c r="F7" s="252"/>
      <c r="G7" s="252"/>
      <c r="H7" s="252"/>
      <c r="I7" s="252"/>
      <c r="J7" s="252"/>
    </row>
    <row r="8" spans="2:10" ht="21" customHeight="1" x14ac:dyDescent="0.2">
      <c r="B8" s="254" t="s">
        <v>191</v>
      </c>
      <c r="C8" s="254"/>
      <c r="D8" s="254"/>
      <c r="E8" s="254"/>
      <c r="F8" s="254"/>
      <c r="G8" s="254"/>
      <c r="H8" s="254"/>
      <c r="I8" s="254"/>
      <c r="J8" s="254"/>
    </row>
    <row r="9" spans="2:10" ht="21" customHeight="1" x14ac:dyDescent="0.2">
      <c r="B9" s="254" t="s">
        <v>192</v>
      </c>
      <c r="C9" s="255"/>
      <c r="D9" s="255"/>
      <c r="E9" s="255"/>
      <c r="F9" s="255"/>
      <c r="G9" s="255"/>
      <c r="H9" s="255"/>
      <c r="I9" s="255"/>
      <c r="J9" s="255"/>
    </row>
    <row r="10" spans="2:10" ht="21" customHeight="1" x14ac:dyDescent="0.2">
      <c r="B10" s="252"/>
      <c r="C10" s="252"/>
      <c r="D10" s="252"/>
      <c r="E10" s="252"/>
      <c r="F10" s="252"/>
      <c r="G10" s="252"/>
      <c r="H10" s="252"/>
      <c r="I10" s="252"/>
      <c r="J10" s="252"/>
    </row>
    <row r="11" spans="2:10" ht="90.75" customHeight="1" x14ac:dyDescent="0.2">
      <c r="B11" s="248" t="s">
        <v>193</v>
      </c>
      <c r="C11" s="249"/>
      <c r="D11" s="249"/>
      <c r="E11" s="249"/>
      <c r="F11" s="249"/>
      <c r="G11" s="249"/>
      <c r="H11" s="249"/>
      <c r="I11" s="249"/>
      <c r="J11" s="249"/>
    </row>
    <row r="12" spans="2:10" ht="12.6" customHeight="1" x14ac:dyDescent="0.2">
      <c r="B12" s="237"/>
      <c r="C12" s="238"/>
      <c r="D12" s="238"/>
      <c r="E12" s="238"/>
      <c r="F12" s="238"/>
      <c r="G12" s="238"/>
      <c r="H12" s="238"/>
      <c r="I12" s="238"/>
      <c r="J12" s="238"/>
    </row>
    <row r="13" spans="2:10" ht="28.9" customHeight="1" x14ac:dyDescent="0.2">
      <c r="B13" s="248" t="s">
        <v>172</v>
      </c>
      <c r="C13" s="248"/>
      <c r="D13" s="248"/>
      <c r="E13" s="248"/>
      <c r="F13" s="248"/>
      <c r="G13" s="248"/>
      <c r="H13" s="248"/>
      <c r="I13" s="248"/>
      <c r="J13" s="248"/>
    </row>
    <row r="14" spans="2:10" x14ac:dyDescent="0.2">
      <c r="B14" s="235"/>
    </row>
    <row r="15" spans="2:10" ht="69.599999999999994" customHeight="1" x14ac:dyDescent="0.2">
      <c r="B15" s="248" t="s">
        <v>173</v>
      </c>
      <c r="C15" s="250"/>
      <c r="D15" s="250"/>
      <c r="E15" s="250"/>
      <c r="F15" s="250"/>
      <c r="G15" s="250"/>
      <c r="H15" s="250"/>
      <c r="I15" s="250"/>
      <c r="J15" s="250"/>
    </row>
    <row r="17" spans="2:10" ht="43.15" customHeight="1" x14ac:dyDescent="0.2">
      <c r="B17" s="248" t="s">
        <v>194</v>
      </c>
      <c r="C17" s="248"/>
      <c r="D17" s="248"/>
      <c r="E17" s="248"/>
      <c r="F17" s="248"/>
      <c r="G17" s="248"/>
      <c r="H17" s="248"/>
      <c r="I17" s="248"/>
      <c r="J17" s="248"/>
    </row>
  </sheetData>
  <sheetProtection password="E784" sheet="1" objects="1" scenarios="1"/>
  <mergeCells count="11">
    <mergeCell ref="B11:J11"/>
    <mergeCell ref="B15:J15"/>
    <mergeCell ref="B17:J17"/>
    <mergeCell ref="B13:J13"/>
    <mergeCell ref="B2:G2"/>
    <mergeCell ref="B5:J5"/>
    <mergeCell ref="B7:J7"/>
    <mergeCell ref="B6:J6"/>
    <mergeCell ref="B10:J10"/>
    <mergeCell ref="B8:J8"/>
    <mergeCell ref="B9:J9"/>
  </mergeCells>
  <hyperlinks>
    <hyperlink ref="B8:J8" location="'Ouderschapsverlof 1e jaar'!D5" display="Tabblad &quot;ouderschapsverlof 1e jaar&quot;"/>
    <hyperlink ref="B9" location="Ouderschapsverlof!A1" display="Tabblad &quot;ouderschapsverlof na 1 jaar&quot;"/>
    <hyperlink ref="B9:J9" location="'Toelichting spreadsheet'!D5" display="Tabblad &quot;ouderschapsverlof na 1 jaar&quot;"/>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0FDFE"/>
    <pageSetUpPr autoPageBreaks="0"/>
  </sheetPr>
  <dimension ref="A1:BT602"/>
  <sheetViews>
    <sheetView showGridLines="0" showRowColHeaders="0" showZeros="0" zoomScaleNormal="100" workbookViewId="0">
      <selection activeCell="D5" sqref="D5"/>
    </sheetView>
  </sheetViews>
  <sheetFormatPr defaultColWidth="0" defaultRowHeight="12.75" x14ac:dyDescent="0.2"/>
  <cols>
    <col min="1" max="1" width="2.140625" style="16" customWidth="1"/>
    <col min="2" max="2" width="10.7109375" style="16" customWidth="1"/>
    <col min="3" max="3" width="9.42578125" style="16" customWidth="1"/>
    <col min="4" max="4" width="10.7109375" style="16" customWidth="1"/>
    <col min="5" max="5" width="11.85546875" style="16" customWidth="1"/>
    <col min="6" max="6" width="3" style="16" customWidth="1"/>
    <col min="7" max="7" width="9" style="16" customWidth="1"/>
    <col min="8" max="8" width="10.140625" style="16" customWidth="1"/>
    <col min="9" max="9" width="15" style="16" customWidth="1"/>
    <col min="10" max="10" width="5.28515625" style="16" customWidth="1"/>
    <col min="11" max="11" width="0.85546875" style="16" customWidth="1"/>
    <col min="12" max="12" width="5.28515625" style="16" customWidth="1"/>
    <col min="13" max="13" width="8.140625" style="16" customWidth="1"/>
    <col min="14" max="14" width="21.5703125" style="16" customWidth="1"/>
    <col min="15" max="15" width="3.7109375" style="16" customWidth="1"/>
    <col min="16" max="16" width="12" style="16" customWidth="1"/>
    <col min="17" max="21" width="3.7109375" style="16" customWidth="1"/>
    <col min="22" max="22" width="12.7109375" style="16" customWidth="1"/>
    <col min="23" max="23" width="3.7109375" style="17" customWidth="1"/>
    <col min="24" max="24" width="3.7109375" style="16" customWidth="1"/>
    <col min="25" max="25" width="10.28515625" style="16" customWidth="1"/>
    <col min="26" max="30" width="3.7109375" style="16" customWidth="1"/>
    <col min="31" max="31" width="12.85546875" style="16" customWidth="1"/>
    <col min="32" max="32" width="3.140625" style="18" customWidth="1"/>
    <col min="33" max="33" width="4.7109375" style="19" hidden="1"/>
    <col min="34" max="34" width="4" style="19" hidden="1"/>
    <col min="35" max="38" width="4" style="20" hidden="1"/>
    <col min="39" max="39" width="9.140625" style="20" hidden="1"/>
    <col min="40" max="40" width="3.7109375" style="21" hidden="1"/>
    <col min="41" max="41" width="6.42578125" style="21" hidden="1"/>
    <col min="42" max="42" width="11.28515625" style="74" hidden="1"/>
    <col min="43" max="43" width="13" style="21" hidden="1"/>
    <col min="44" max="44" width="12.28515625" style="20" hidden="1"/>
    <col min="45" max="49" width="4" style="22" hidden="1"/>
    <col min="50" max="51" width="9.140625" style="23" hidden="1"/>
    <col min="52" max="56" width="4" style="22" hidden="1"/>
    <col min="57" max="58" width="9.140625" style="19" hidden="1"/>
    <col min="59" max="59" width="9.140625" style="24" hidden="1"/>
    <col min="60" max="66" width="9.140625" style="25" hidden="1"/>
    <col min="67" max="70" width="9.140625" style="26" hidden="1"/>
    <col min="71" max="71" width="9.140625" style="25" hidden="1"/>
    <col min="72" max="72" width="9.42578125" style="26" hidden="1"/>
    <col min="73" max="16384" width="9.140625" style="26" hidden="1"/>
  </cols>
  <sheetData>
    <row r="1" spans="1:71" ht="33.75" customHeight="1" x14ac:dyDescent="0.2">
      <c r="J1" s="212"/>
      <c r="K1" s="212"/>
      <c r="L1" s="212"/>
      <c r="M1" s="212"/>
      <c r="N1" s="212"/>
    </row>
    <row r="2" spans="1:71" ht="15.75" x14ac:dyDescent="0.25">
      <c r="B2" s="27" t="s">
        <v>58</v>
      </c>
      <c r="J2" s="212"/>
      <c r="K2" s="212"/>
      <c r="L2" s="212"/>
      <c r="M2" s="212"/>
      <c r="N2" s="212"/>
      <c r="O2" s="28" t="s">
        <v>24</v>
      </c>
      <c r="X2" s="28" t="s">
        <v>25</v>
      </c>
      <c r="Y2" s="29"/>
      <c r="AN2" s="20"/>
    </row>
    <row r="3" spans="1:71" ht="4.9000000000000004" customHeight="1" x14ac:dyDescent="0.2">
      <c r="B3" s="285" t="str">
        <f>'Toelichting spreadsheet'!B3</f>
        <v>versie 4.1.2</v>
      </c>
      <c r="J3" s="212"/>
      <c r="K3" s="212"/>
      <c r="L3" s="212"/>
      <c r="M3" s="212"/>
      <c r="N3" s="212"/>
      <c r="O3" s="28"/>
      <c r="X3" s="28"/>
      <c r="Y3" s="29"/>
      <c r="AN3" s="20"/>
    </row>
    <row r="4" spans="1:71" ht="12.75" customHeight="1" x14ac:dyDescent="0.2">
      <c r="B4" s="285"/>
      <c r="J4" s="212"/>
      <c r="K4" s="212"/>
      <c r="L4" s="212"/>
      <c r="M4" s="212"/>
      <c r="N4" s="212"/>
      <c r="O4" s="30"/>
      <c r="Q4" s="189"/>
      <c r="R4" s="31" t="s">
        <v>23</v>
      </c>
      <c r="X4" s="30"/>
      <c r="Z4" s="189"/>
      <c r="AA4" s="31" t="s">
        <v>23</v>
      </c>
      <c r="AK4" s="20" t="s">
        <v>182</v>
      </c>
      <c r="AN4" s="20">
        <f>IF(OR(J9="",E39=""),"",E39-J9)</f>
        <v>0</v>
      </c>
      <c r="AS4" s="22" t="str">
        <f>IF(AND(E39="",E42&lt;&gt;""),"ingevulde datum wissen",IF(AND(E41&lt;&gt;"",E42=""),"einddatum invullen",IF(E42&gt;E41,"datum na max. einddatum!","")))</f>
        <v>einddatum invullen</v>
      </c>
    </row>
    <row r="5" spans="1:71" ht="12.75" customHeight="1" x14ac:dyDescent="0.2">
      <c r="A5" s="32"/>
      <c r="B5" s="33" t="s">
        <v>56</v>
      </c>
      <c r="D5" s="153">
        <v>12345</v>
      </c>
      <c r="E5" s="286" t="s">
        <v>63</v>
      </c>
      <c r="F5" s="287"/>
      <c r="G5" s="154" t="s">
        <v>65</v>
      </c>
      <c r="I5" s="34" t="s">
        <v>57</v>
      </c>
      <c r="J5" s="291"/>
      <c r="K5" s="292"/>
      <c r="L5" s="293"/>
      <c r="M5" s="212"/>
      <c r="N5" s="212"/>
      <c r="O5" s="30"/>
      <c r="Q5" s="158">
        <f>SUM(Q7:Q337)</f>
        <v>0</v>
      </c>
      <c r="R5" s="158">
        <f>SUM(R7:R337)</f>
        <v>0</v>
      </c>
      <c r="S5" s="158">
        <f>SUM(S7:S337)</f>
        <v>0</v>
      </c>
      <c r="T5" s="158">
        <f>SUM(T7:T337)</f>
        <v>0</v>
      </c>
      <c r="U5" s="158">
        <f>SUM(U7:U337)</f>
        <v>0</v>
      </c>
      <c r="V5" s="158"/>
      <c r="W5" s="37"/>
      <c r="X5" s="30"/>
      <c r="Z5" s="35">
        <f>SUM(Z7:Z337)</f>
        <v>0</v>
      </c>
      <c r="AA5" s="35">
        <f>SUM(AA7:AA337)</f>
        <v>0</v>
      </c>
      <c r="AB5" s="35">
        <f>SUM(AB7:AB337)</f>
        <v>0</v>
      </c>
      <c r="AC5" s="35">
        <f>SUM(AC7:AC337)</f>
        <v>0</v>
      </c>
      <c r="AD5" s="35">
        <f>SUM(AD7:AD337)</f>
        <v>0</v>
      </c>
      <c r="AE5" s="36"/>
      <c r="AM5" s="38" t="s">
        <v>54</v>
      </c>
      <c r="AN5" s="20">
        <v>1</v>
      </c>
      <c r="AO5" s="38"/>
      <c r="AP5" s="192"/>
      <c r="AS5" s="39" t="s">
        <v>16</v>
      </c>
      <c r="AT5" s="40"/>
      <c r="AU5" s="40"/>
      <c r="AV5" s="40"/>
      <c r="AW5" s="40"/>
      <c r="AX5" s="41" t="s">
        <v>31</v>
      </c>
      <c r="AY5" s="41" t="s">
        <v>30</v>
      </c>
      <c r="AZ5" s="39" t="s">
        <v>17</v>
      </c>
      <c r="BA5" s="40"/>
      <c r="BB5" s="40"/>
      <c r="BC5" s="40"/>
      <c r="BD5" s="40"/>
      <c r="BE5" s="40" t="s">
        <v>31</v>
      </c>
      <c r="BF5" s="41" t="s">
        <v>30</v>
      </c>
      <c r="BH5" s="294" t="s">
        <v>36</v>
      </c>
      <c r="BI5" s="294"/>
      <c r="BJ5" s="294"/>
      <c r="BK5" s="294"/>
      <c r="BL5" s="294"/>
      <c r="BN5" s="295" t="s">
        <v>37</v>
      </c>
      <c r="BO5" s="295"/>
      <c r="BP5" s="295"/>
      <c r="BQ5" s="295"/>
      <c r="BR5" s="295"/>
    </row>
    <row r="6" spans="1:71" ht="12.75" customHeight="1" x14ac:dyDescent="0.2">
      <c r="D6" s="42"/>
      <c r="E6" s="43"/>
      <c r="F6" s="43"/>
      <c r="G6" s="43"/>
      <c r="J6" s="212"/>
      <c r="K6" s="212"/>
      <c r="L6" s="212"/>
      <c r="M6" s="212"/>
      <c r="N6" s="212"/>
      <c r="O6" s="44">
        <f>IF(ISERROR(O7)=TRUE,1,0)</f>
        <v>0</v>
      </c>
      <c r="P6" s="29"/>
      <c r="Q6" s="45" t="s">
        <v>3</v>
      </c>
      <c r="R6" s="45" t="s">
        <v>4</v>
      </c>
      <c r="S6" s="45" t="s">
        <v>5</v>
      </c>
      <c r="T6" s="45" t="s">
        <v>6</v>
      </c>
      <c r="U6" s="45" t="s">
        <v>7</v>
      </c>
      <c r="V6" s="46" t="s">
        <v>22</v>
      </c>
      <c r="W6" s="46"/>
      <c r="X6" s="47"/>
      <c r="Y6" s="29"/>
      <c r="Z6" s="17" t="s">
        <v>3</v>
      </c>
      <c r="AA6" s="17" t="s">
        <v>4</v>
      </c>
      <c r="AB6" s="17" t="s">
        <v>5</v>
      </c>
      <c r="AC6" s="17" t="s">
        <v>6</v>
      </c>
      <c r="AD6" s="17" t="s">
        <v>7</v>
      </c>
      <c r="AE6" s="46" t="s">
        <v>22</v>
      </c>
      <c r="AM6" s="38" t="s">
        <v>51</v>
      </c>
      <c r="AN6" s="48">
        <v>2</v>
      </c>
      <c r="AO6" s="38"/>
      <c r="AP6" s="192"/>
      <c r="BH6" s="49" t="s">
        <v>42</v>
      </c>
      <c r="BI6" s="49" t="s">
        <v>43</v>
      </c>
      <c r="BJ6" s="49" t="s">
        <v>44</v>
      </c>
      <c r="BK6" s="49" t="s">
        <v>45</v>
      </c>
      <c r="BL6" s="49" t="s">
        <v>46</v>
      </c>
      <c r="BN6" s="49" t="s">
        <v>42</v>
      </c>
      <c r="BO6" s="49" t="s">
        <v>43</v>
      </c>
      <c r="BP6" s="49" t="s">
        <v>44</v>
      </c>
      <c r="BQ6" s="49" t="s">
        <v>45</v>
      </c>
      <c r="BR6" s="49" t="s">
        <v>46</v>
      </c>
    </row>
    <row r="7" spans="1:71" ht="13.15" customHeight="1" x14ac:dyDescent="0.2">
      <c r="B7" s="50" t="s">
        <v>10</v>
      </c>
      <c r="C7" s="51"/>
      <c r="D7" s="288"/>
      <c r="E7" s="289"/>
      <c r="F7" s="289"/>
      <c r="G7" s="290"/>
      <c r="I7" s="52" t="s">
        <v>94</v>
      </c>
      <c r="J7" s="296"/>
      <c r="K7" s="297"/>
      <c r="L7" s="298"/>
      <c r="M7" s="212"/>
      <c r="N7" s="212"/>
      <c r="O7" s="47">
        <f>IF(P7="","",INT((P7-DATE(YEAR(P7-WEEKDAY(P7-1)+4),1,3)+WEEKDAY(DATE(YEAR(P7-WEEKDAY(P7-1)+4),1,3))+5)/7)
)</f>
        <v>35</v>
      </c>
      <c r="P7" s="53">
        <f>IF(E39="","",E39-WEEKDAY(E39,3))</f>
        <v>44802</v>
      </c>
      <c r="Q7" s="165"/>
      <c r="R7" s="166"/>
      <c r="S7" s="166"/>
      <c r="T7" s="166"/>
      <c r="U7" s="167"/>
      <c r="V7" s="178"/>
      <c r="W7" s="54" t="str">
        <f t="shared" ref="W7:W61" si="0">IF(AND(V7="",OR(Q7&lt;&gt;"",R7&lt;&gt;"",S7&lt;&gt;"",T7&lt;&gt;"",U7&lt;&gt;"")),"?",IF(AND(V7&lt;&gt;"",Q7="",R7="",S7="",T7="",U7=""),"X",""))</f>
        <v/>
      </c>
      <c r="X7" s="47" t="str">
        <f t="shared" ref="X7:X70" si="1">IF(Y7="","",INT((Y7-DATE(YEAR(Y7-WEEKDAY(Y7-1)+4),1,3)+WEEKDAY(DATE(YEAR(Y7-WEEKDAY(Y7-1)+4),1,3))+5)/7)
)</f>
        <v/>
      </c>
      <c r="Y7" s="53" t="str">
        <f>IF(E50&lt;&gt;"",E50-WEEKDAY(E50,3),IF(E51&lt;&gt;"",E51-WEEKDAY(E51,3),""))</f>
        <v/>
      </c>
      <c r="Z7" s="175"/>
      <c r="AA7" s="176"/>
      <c r="AB7" s="176"/>
      <c r="AC7" s="166"/>
      <c r="AD7" s="177"/>
      <c r="AE7" s="168"/>
      <c r="AF7" s="54" t="str">
        <f t="shared" ref="AF7:AF13" si="2">IF(AND(AE7="",OR(Z7&lt;&gt;"",AA7&lt;&gt;"",AB7&lt;&gt;"",AC7&lt;&gt;"",AD7&lt;&gt;"")),"?",IF(AND(AE7&lt;&gt;"",Z7="",AA7="",AB7="",AC7="",AD7=""),"X",""))</f>
        <v/>
      </c>
      <c r="AG7" s="55"/>
      <c r="AH7" s="55"/>
      <c r="AN7" s="20"/>
      <c r="AO7" s="38"/>
      <c r="AP7" s="192"/>
      <c r="AS7" s="56">
        <f t="shared" ref="AS7:AS70" si="3">IF($O7="",0,IF(AND($O7&lt;&gt;"",$B$30&lt;&gt;"",$Q7&lt;1,$P7&lt;=$E$42,$P7&gt;=$E$39,$AS$4="",($AY6+$B$30)&lt;=$I$23+$I$24),IF($Q7&lt;1,(1-$Q7)*$B$30,IF($Q7="",$B$30,0)),0))</f>
        <v>0</v>
      </c>
      <c r="AT7" s="56">
        <f>IF($O7="",0,IF(AND($O7&lt;&gt;"",$C$30&lt;&gt;"",$R7&lt;1,$P7+1&lt;=$E$42,$P7+1&gt;=$E$39,$AS$4="",($AY6+$AS7+$C$30)&lt;=$I$23+$I$24),IF($R7&lt;1,(1-$R7)*$C$30,IF($R7="",$C$30,0)),0))</f>
        <v>0</v>
      </c>
      <c r="AU7" s="56">
        <f>IF($O7="",0,IF(AND($O7&lt;&gt;"",$D$30&lt;&gt;"",$S7&lt;1,$P7+2&lt;=$E$42,$P7+2&gt;=$E$39,$AS$4="",($AY6+SUM($AS7:$AT7)+$D$30)&lt;=$I$23+$I$24),IF($S7&lt;1,(1-$S7)*$D$30,IF($S7="",$D$30,0)),0))</f>
        <v>0</v>
      </c>
      <c r="AV7" s="56">
        <f>IF($O7="",0,IF(AND($O7&lt;&gt;"",$E$30&lt;&gt;"",$T7&lt;1,$P7+3&lt;=$E$42,$P7+3&gt;=$E$39,$AS$4="",($AY6+SUM($AS7:$AU7)+$E$30)&lt;=$I$23+$I$24),IF($T7&lt;1,(1-$T7)*$E$30,IF($T7="",$E$30,0)),0))</f>
        <v>0</v>
      </c>
      <c r="AW7" s="56">
        <f>IF($O7="",0,IF(AND($O7&lt;&gt;"",$F$30&lt;&gt;"",$U7&lt;1,$P7+4&lt;=$E$42,$P7+4&gt;=$E$39,$AS$4="",($AY6+SUM($AS7:$AV7)+$F$30)&lt;=$I$23+$I$24),IF($U7&lt;1,(1-$U7)*$F$30,IF($U7="",$F$30,0)),0))</f>
        <v>0</v>
      </c>
      <c r="AX7" s="57">
        <f>SUM(AS7:AW7)</f>
        <v>0</v>
      </c>
      <c r="AY7" s="57">
        <f>SUM(AX7)</f>
        <v>0</v>
      </c>
      <c r="AZ7" s="56">
        <f t="shared" ref="AZ7:AZ70" si="4">IF(OR($E$54="",$X7=""),0,IF(AND($B$30&lt;&gt;"",$Z7&lt;1,$Y7&lt;=$E$54,$Y7&gt;=$AP$34,$G$54="",($BF6+$B$30)&lt;=$AP$41),IF($Z7&lt;1,(1-$Z7)*$B$30,IF(AND($E$49="",$Y7&lt;=$E$53,$Y7&lt;=$E$54,$Y7+2&gt;=$AP$34,$Z7&lt;1,$BF6+$B$30&lt;=$AP$41),IF($Z7&lt;1,(1-$Z7)*$B$30,0))),0))</f>
        <v>0</v>
      </c>
      <c r="BA7" s="56">
        <f t="shared" ref="BA7:BA70" si="5">IF(OR($E$54="",$X7=""),0,IF(AND($C$30&lt;&gt;"",$AA7&lt;1,$Y7+1&lt;=$E$54,$Y7+1&gt;=$AP$34,$G$54="",($BF6+$AZ7+$C$30)&lt;=$AP$41),IF($AA7&lt;1,(1-$AA7)*$C$30,IF(AND($E$49="",$Y7+1&lt;=$E$53,$Y7+1&lt;=$E$54,$Y7+2&gt;=$AP$34,$AA7&lt;1,$BF6+$AZ7+$C$30&lt;=$AP$41),IF($AA7&lt;1,(1-$AA7)*$C$30,0))),0))</f>
        <v>0</v>
      </c>
      <c r="BB7" s="56">
        <f t="shared" ref="BB7:BB70" si="6">IF(OR($E$54="",$X7=""),0,IF(AND($D$30&lt;&gt;"",$AB7&lt;1,$Y7+2&lt;=$E$54,$Y7+2&gt;=$AP$34,$G$54="",($BF6+SUM($AZ7:$BA7)+$D$30)&lt;=$AP$41),IF($AB7&lt;1,(1-$AB7)*$D$30,IF(AND($E$49="",$Y7+2&lt;=$E$53,$Y7+2&lt;=$E$54,$Y7+2&gt;=$AP$34,$AB7&lt;1,$BF6+SUM($AZ7:$BA7)+$D$30&lt;=$AP$41),IF($AB7&lt;1,(1-$AB7)*$D$30,0))),0))</f>
        <v>0</v>
      </c>
      <c r="BC7" s="56">
        <f t="shared" ref="BC7:BC70" si="7">IF(OR($E$54="",$X7=""),0,IF(AND($E$30&lt;&gt;"",$AC7&lt;1,$Y7+3&lt;=$E$54,$Y7+3&gt;=$AP$34,$G$54="",($BF6+SUM($AZ7:$BB7)+$E$30)&lt;=$AP$41),IF($AC7&lt;1,(1-$AC7)*$E$30,IF(AND($E$49="",$Y7+3&lt;=$E$53,$Y7&lt;=$E$54,$Y7+2&gt;=$AP$34,$AC7&lt;1,$BF6+SUM($AZ7:$BB7)+$E$30&lt;=$AP$41),IF($AC7&lt;1,(1-$AC7)*$E$30,0))),0))</f>
        <v>0</v>
      </c>
      <c r="BD7" s="56">
        <f t="shared" ref="BD7:BD70" si="8">IF(OR($E$54="",$X7=""),0,IF(AND($F$30&lt;&gt;"",$AD7&lt;1,$Y7+4&lt;=$E$54,$Y7+4&gt;=$AP$34,$G$54="",($BF6+SUM($AZ7:$BC7)+$F$30)&lt;=$AP$41),IF($AD7&lt;1,(1-$AD7)*$F$30,IF(AND($E$49="",$Y7+4&lt;=$E$53,$Y7+4&lt;=$E$54,$Y7+2&gt;=$AP$34,$AD7&lt;1,$BF6+SUM($AZ7:$BC7)+$F$30&lt;=$AP$41),IF($AD7&lt;1,(1-$AD7)*$F$30,0))),0))</f>
        <v>0</v>
      </c>
      <c r="BE7" s="57">
        <f>SUM(AZ7:BD7)</f>
        <v>0</v>
      </c>
      <c r="BF7" s="57">
        <f>SUM(BE7)</f>
        <v>0</v>
      </c>
      <c r="BH7" s="58" t="str">
        <f>IF(AS7=0,"",$P7)</f>
        <v/>
      </c>
      <c r="BI7" s="58" t="str">
        <f>IF(AT7=0,"",$P7+1)</f>
        <v/>
      </c>
      <c r="BJ7" s="58" t="str">
        <f>IF(AU7=0,"",$P7+2)</f>
        <v/>
      </c>
      <c r="BK7" s="58" t="str">
        <f>IF(AV7=0,"",$P7+3)</f>
        <v/>
      </c>
      <c r="BL7" s="58" t="str">
        <f>IF(AW7=0,"",$P7+4)</f>
        <v/>
      </c>
      <c r="BN7" s="58" t="str">
        <f>IF(AZ7=0,"",$Y7)</f>
        <v/>
      </c>
      <c r="BO7" s="58" t="str">
        <f>IF(BA7=0,"",$Y7+1)</f>
        <v/>
      </c>
      <c r="BP7" s="58" t="str">
        <f>IF(BB7=0,"",$Y7+2)</f>
        <v/>
      </c>
      <c r="BQ7" s="58" t="str">
        <f>IF(BC7=0,"",$Y7+3)</f>
        <v/>
      </c>
      <c r="BR7" s="58" t="str">
        <f>IF(BD7=0,"",$Y7+4)</f>
        <v/>
      </c>
      <c r="BS7" s="59"/>
    </row>
    <row r="8" spans="1:71" ht="13.15" customHeight="1" x14ac:dyDescent="0.2">
      <c r="C8" s="51"/>
      <c r="J8" s="212"/>
      <c r="K8" s="212"/>
      <c r="L8" s="212"/>
      <c r="M8" s="212"/>
      <c r="N8" s="212"/>
      <c r="O8" s="47" t="str">
        <f t="shared" ref="O8:O72" si="9">IF(P8="","",INT((P8-DATE(YEAR(P8-WEEKDAY(P8-1)+4),1,3)+WEEKDAY(DATE(YEAR(P8-WEEKDAY(P8-1)+4),1,3))+5)/7)
)</f>
        <v/>
      </c>
      <c r="P8" s="53" t="str">
        <f t="shared" ref="P8:P23" si="10">IF(P7="","",IF(P7+7&gt;$E$42,"",P7+7))</f>
        <v/>
      </c>
      <c r="Q8" s="169"/>
      <c r="R8" s="170"/>
      <c r="S8" s="170"/>
      <c r="T8" s="170"/>
      <c r="U8" s="171"/>
      <c r="V8" s="178"/>
      <c r="W8" s="54" t="str">
        <f t="shared" si="0"/>
        <v/>
      </c>
      <c r="X8" s="47" t="str">
        <f t="shared" si="1"/>
        <v/>
      </c>
      <c r="Y8" s="53" t="str">
        <f t="shared" ref="Y8:Y71" si="11">IF(Y7="","",IF(Y7+7&gt;$E$54,"",Y7+7))</f>
        <v/>
      </c>
      <c r="Z8" s="169"/>
      <c r="AA8" s="170"/>
      <c r="AB8" s="170"/>
      <c r="AC8" s="170"/>
      <c r="AD8" s="171"/>
      <c r="AE8" s="168"/>
      <c r="AF8" s="54" t="str">
        <f t="shared" si="2"/>
        <v/>
      </c>
      <c r="AN8" s="20"/>
      <c r="AO8" s="38"/>
      <c r="AP8" s="192"/>
      <c r="AS8" s="56">
        <f t="shared" si="3"/>
        <v>0</v>
      </c>
      <c r="AT8" s="56">
        <f t="shared" ref="AT8:AT71" si="12">IF($O8="",0,IF(AND($O8&lt;&gt;"",$C$30&lt;&gt;"",$R8&lt;1,$P8+1&lt;=$E$42,$P8+1&gt;=$E$39,$AS$4="",($AY7+$AS8+$C$30)&lt;=$I$23+$I$24),IF($R8&lt;1,(1-$R8)*$C$30,IF($R8="",$C$30,0)),0))</f>
        <v>0</v>
      </c>
      <c r="AU8" s="56">
        <f t="shared" ref="AU8:AU71" si="13">IF($O8="",0,IF(AND($O8&lt;&gt;"",$D$30&lt;&gt;"",$S8&lt;1,$P8+2&lt;=$E$42,$P8+2&gt;=$E$39,$AS$4="",($AY7+SUM($AS8:$AT8)+$D$30)&lt;=$I$23+$I$24),IF($S8&lt;1,(1-$S8)*$D$30,IF($S8="",$D$30,0)),0))</f>
        <v>0</v>
      </c>
      <c r="AV8" s="56">
        <f t="shared" ref="AV8:AV71" si="14">IF($O8="",0,IF(AND($O8&lt;&gt;"",$E$30&lt;&gt;"",$T8&lt;1,$P8+3&lt;=$E$42,$P8+3&gt;=$E$39,$AS$4="",($AY7+SUM($AS8:$AU8)+$E$30)&lt;=$I$23+$I$24),IF($T8&lt;1,(1-$T8)*$E$30,IF($T8="",$E$30,0)),0))</f>
        <v>0</v>
      </c>
      <c r="AW8" s="56">
        <f t="shared" ref="AW8:AW71" si="15">IF($O8="",0,IF(AND($O8&lt;&gt;"",$F$30&lt;&gt;"",$U8&lt;1,$P8+4&lt;=$E$42,$P8+4&gt;=$E$39,$AS$4="",($AY7+SUM($AS8:$AV8)+$F$30)&lt;=$I$23+$I$24),IF($U8&lt;1,(1-$U8)*$F$30,IF($U8="",$F$30,0)),0))</f>
        <v>0</v>
      </c>
      <c r="AX8" s="57">
        <f t="shared" ref="AX8:AX71" si="16">SUM(AS8:AW8)</f>
        <v>0</v>
      </c>
      <c r="AY8" s="57">
        <f>SUM($AX$7:AX8)</f>
        <v>0</v>
      </c>
      <c r="AZ8" s="56">
        <f t="shared" si="4"/>
        <v>0</v>
      </c>
      <c r="BA8" s="56">
        <f t="shared" si="5"/>
        <v>0</v>
      </c>
      <c r="BB8" s="56">
        <f t="shared" si="6"/>
        <v>0</v>
      </c>
      <c r="BC8" s="56">
        <f t="shared" si="7"/>
        <v>0</v>
      </c>
      <c r="BD8" s="56">
        <f t="shared" si="8"/>
        <v>0</v>
      </c>
      <c r="BE8" s="57">
        <f t="shared" ref="BE8:BE71" si="17">SUM(AZ8:BD8)</f>
        <v>0</v>
      </c>
      <c r="BF8" s="57">
        <f>SUM($BE$7:BE8)</f>
        <v>0</v>
      </c>
      <c r="BH8" s="58" t="str">
        <f t="shared" ref="BH8:BH23" si="18">IF(AS8=0,"",$P8)</f>
        <v/>
      </c>
      <c r="BI8" s="58" t="str">
        <f t="shared" ref="BI8:BI12" si="19">IF(AT8=0,"",$P8+1)</f>
        <v/>
      </c>
      <c r="BJ8" s="58" t="str">
        <f t="shared" ref="BJ8:BJ12" si="20">IF(AU8=0,"",$P8+2)</f>
        <v/>
      </c>
      <c r="BK8" s="58" t="str">
        <f t="shared" ref="BK8:BK23" si="21">IF(AV8=0,"",$P8+3)</f>
        <v/>
      </c>
      <c r="BL8" s="58" t="str">
        <f t="shared" ref="BL8:BL23" si="22">IF(AW8=0,"",$P8+4)</f>
        <v/>
      </c>
      <c r="BN8" s="58" t="str">
        <f t="shared" ref="BN8:BN71" si="23">IF(AZ8=0,"",$Y8)</f>
        <v/>
      </c>
      <c r="BO8" s="58" t="str">
        <f t="shared" ref="BO8:BO71" si="24">IF(BA8=0,"",$Y8+1)</f>
        <v/>
      </c>
      <c r="BP8" s="58" t="str">
        <f t="shared" ref="BP8:BP71" si="25">IF(BB8=0,"",$Y8+2)</f>
        <v/>
      </c>
      <c r="BQ8" s="58" t="str">
        <f t="shared" ref="BQ8:BQ71" si="26">IF(BC8=0,"",$Y8+3)</f>
        <v/>
      </c>
      <c r="BR8" s="58" t="str">
        <f t="shared" ref="BR8:BR71" si="27">IF(BD8=0,"",$Y8+4)</f>
        <v/>
      </c>
      <c r="BS8" s="59"/>
    </row>
    <row r="9" spans="1:71" ht="13.15" customHeight="1" x14ac:dyDescent="0.2">
      <c r="B9" s="16" t="s">
        <v>26</v>
      </c>
      <c r="D9" s="288"/>
      <c r="E9" s="289"/>
      <c r="F9" s="289"/>
      <c r="G9" s="290"/>
      <c r="H9" s="60"/>
      <c r="I9" s="61" t="s">
        <v>116</v>
      </c>
      <c r="J9" s="261">
        <v>44805</v>
      </c>
      <c r="K9" s="262"/>
      <c r="L9" s="263"/>
      <c r="M9" s="212"/>
      <c r="N9" s="212"/>
      <c r="O9" s="47" t="str">
        <f t="shared" si="9"/>
        <v/>
      </c>
      <c r="P9" s="53" t="str">
        <f t="shared" si="10"/>
        <v/>
      </c>
      <c r="Q9" s="169"/>
      <c r="R9" s="170"/>
      <c r="S9" s="170"/>
      <c r="T9" s="170"/>
      <c r="U9" s="171"/>
      <c r="V9" s="178"/>
      <c r="W9" s="54" t="str">
        <f t="shared" si="0"/>
        <v/>
      </c>
      <c r="X9" s="47" t="str">
        <f t="shared" si="1"/>
        <v/>
      </c>
      <c r="Y9" s="53" t="str">
        <f t="shared" si="11"/>
        <v/>
      </c>
      <c r="Z9" s="169"/>
      <c r="AA9" s="170"/>
      <c r="AB9" s="170"/>
      <c r="AC9" s="170"/>
      <c r="AD9" s="171"/>
      <c r="AE9" s="168"/>
      <c r="AF9" s="54" t="str">
        <f t="shared" si="2"/>
        <v/>
      </c>
      <c r="AG9" s="24"/>
      <c r="AH9" s="24"/>
      <c r="AI9" s="62"/>
      <c r="AJ9" s="62"/>
      <c r="AK9" s="62"/>
      <c r="AL9" s="62"/>
      <c r="AM9" s="38" t="s">
        <v>81</v>
      </c>
      <c r="AN9" s="20"/>
      <c r="AO9" s="38"/>
      <c r="AP9" s="193"/>
      <c r="AS9" s="56">
        <f t="shared" si="3"/>
        <v>0</v>
      </c>
      <c r="AT9" s="56">
        <f t="shared" si="12"/>
        <v>0</v>
      </c>
      <c r="AU9" s="56">
        <f t="shared" si="13"/>
        <v>0</v>
      </c>
      <c r="AV9" s="56">
        <f t="shared" si="14"/>
        <v>0</v>
      </c>
      <c r="AW9" s="56">
        <f t="shared" si="15"/>
        <v>0</v>
      </c>
      <c r="AX9" s="57">
        <f t="shared" si="16"/>
        <v>0</v>
      </c>
      <c r="AY9" s="57">
        <f>SUM($AX$7:AX9)</f>
        <v>0</v>
      </c>
      <c r="AZ9" s="56">
        <f t="shared" si="4"/>
        <v>0</v>
      </c>
      <c r="BA9" s="56">
        <f t="shared" si="5"/>
        <v>0</v>
      </c>
      <c r="BB9" s="56">
        <f t="shared" si="6"/>
        <v>0</v>
      </c>
      <c r="BC9" s="56">
        <f t="shared" si="7"/>
        <v>0</v>
      </c>
      <c r="BD9" s="56">
        <f t="shared" si="8"/>
        <v>0</v>
      </c>
      <c r="BE9" s="57">
        <f t="shared" si="17"/>
        <v>0</v>
      </c>
      <c r="BF9" s="57">
        <f>SUM($BE$7:BE9)</f>
        <v>0</v>
      </c>
      <c r="BH9" s="58" t="str">
        <f t="shared" si="18"/>
        <v/>
      </c>
      <c r="BI9" s="58" t="str">
        <f t="shared" si="19"/>
        <v/>
      </c>
      <c r="BJ9" s="58" t="str">
        <f t="shared" si="20"/>
        <v/>
      </c>
      <c r="BK9" s="58" t="str">
        <f t="shared" si="21"/>
        <v/>
      </c>
      <c r="BL9" s="58" t="str">
        <f t="shared" si="22"/>
        <v/>
      </c>
      <c r="BN9" s="58" t="str">
        <f t="shared" si="23"/>
        <v/>
      </c>
      <c r="BO9" s="58" t="str">
        <f t="shared" si="24"/>
        <v/>
      </c>
      <c r="BP9" s="58" t="str">
        <f t="shared" si="25"/>
        <v/>
      </c>
      <c r="BQ9" s="58" t="str">
        <f t="shared" si="26"/>
        <v/>
      </c>
      <c r="BR9" s="58" t="str">
        <f t="shared" si="27"/>
        <v/>
      </c>
      <c r="BS9" s="59"/>
    </row>
    <row r="10" spans="1:71" ht="13.15" customHeight="1" x14ac:dyDescent="0.2">
      <c r="D10" s="63"/>
      <c r="E10" s="63"/>
      <c r="F10" s="63"/>
      <c r="G10" s="63"/>
      <c r="J10" s="212"/>
      <c r="K10" s="212"/>
      <c r="L10" s="212"/>
      <c r="M10" s="212"/>
      <c r="N10" s="212"/>
      <c r="O10" s="47" t="str">
        <f t="shared" si="9"/>
        <v/>
      </c>
      <c r="P10" s="53" t="str">
        <f t="shared" si="10"/>
        <v/>
      </c>
      <c r="Q10" s="169"/>
      <c r="R10" s="170"/>
      <c r="S10" s="170"/>
      <c r="T10" s="170"/>
      <c r="U10" s="171"/>
      <c r="V10" s="178"/>
      <c r="W10" s="54" t="str">
        <f>IF(AND(V10="",OR(Q10&lt;&gt;"",R10&lt;&gt;"",S10&lt;&gt;"",T10&lt;&gt;"",U10&lt;&gt;"")),"?",IF(AND(V10&lt;&gt;"",Q10="",R10="",S10="",T10="",U10=""),"X",""))</f>
        <v/>
      </c>
      <c r="X10" s="47" t="str">
        <f t="shared" si="1"/>
        <v/>
      </c>
      <c r="Y10" s="53" t="str">
        <f t="shared" si="11"/>
        <v/>
      </c>
      <c r="Z10" s="169"/>
      <c r="AA10" s="170"/>
      <c r="AB10" s="170"/>
      <c r="AC10" s="170"/>
      <c r="AD10" s="171"/>
      <c r="AE10" s="168"/>
      <c r="AF10" s="54" t="str">
        <f t="shared" si="2"/>
        <v/>
      </c>
      <c r="AG10" s="24"/>
      <c r="AH10" s="24"/>
      <c r="AI10" s="62"/>
      <c r="AJ10" s="62"/>
      <c r="AK10" s="62"/>
      <c r="AL10" s="62"/>
      <c r="AM10" s="38" t="s">
        <v>81</v>
      </c>
      <c r="AN10" s="20"/>
      <c r="AO10" s="64"/>
      <c r="AP10" s="194" t="s">
        <v>61</v>
      </c>
      <c r="AS10" s="56">
        <f t="shared" si="3"/>
        <v>0</v>
      </c>
      <c r="AT10" s="56">
        <f t="shared" si="12"/>
        <v>0</v>
      </c>
      <c r="AU10" s="56">
        <f t="shared" si="13"/>
        <v>0</v>
      </c>
      <c r="AV10" s="56">
        <f t="shared" si="14"/>
        <v>0</v>
      </c>
      <c r="AW10" s="56">
        <f t="shared" si="15"/>
        <v>0</v>
      </c>
      <c r="AX10" s="57">
        <f t="shared" si="16"/>
        <v>0</v>
      </c>
      <c r="AY10" s="57">
        <f>SUM($AX$7:AX10)</f>
        <v>0</v>
      </c>
      <c r="AZ10" s="56">
        <f t="shared" si="4"/>
        <v>0</v>
      </c>
      <c r="BA10" s="56">
        <f t="shared" si="5"/>
        <v>0</v>
      </c>
      <c r="BB10" s="56">
        <f t="shared" si="6"/>
        <v>0</v>
      </c>
      <c r="BC10" s="56">
        <f t="shared" si="7"/>
        <v>0</v>
      </c>
      <c r="BD10" s="56">
        <f t="shared" si="8"/>
        <v>0</v>
      </c>
      <c r="BE10" s="57">
        <f t="shared" si="17"/>
        <v>0</v>
      </c>
      <c r="BF10" s="57">
        <f>SUM($BE$7:BE10)</f>
        <v>0</v>
      </c>
      <c r="BH10" s="58" t="str">
        <f t="shared" si="18"/>
        <v/>
      </c>
      <c r="BI10" s="58" t="str">
        <f t="shared" si="19"/>
        <v/>
      </c>
      <c r="BJ10" s="58" t="str">
        <f t="shared" si="20"/>
        <v/>
      </c>
      <c r="BK10" s="58" t="str">
        <f t="shared" si="21"/>
        <v/>
      </c>
      <c r="BL10" s="58" t="str">
        <f t="shared" si="22"/>
        <v/>
      </c>
      <c r="BN10" s="58" t="str">
        <f t="shared" si="23"/>
        <v/>
      </c>
      <c r="BO10" s="58" t="str">
        <f t="shared" si="24"/>
        <v/>
      </c>
      <c r="BP10" s="58" t="str">
        <f t="shared" si="25"/>
        <v/>
      </c>
      <c r="BQ10" s="58" t="str">
        <f t="shared" si="26"/>
        <v/>
      </c>
      <c r="BR10" s="58" t="str">
        <f t="shared" si="27"/>
        <v/>
      </c>
      <c r="BS10" s="59"/>
    </row>
    <row r="11" spans="1:71" ht="13.15" customHeight="1" x14ac:dyDescent="0.2">
      <c r="B11" s="299" t="s">
        <v>203</v>
      </c>
      <c r="C11" s="300"/>
      <c r="D11" s="300"/>
      <c r="E11" s="300"/>
      <c r="F11" s="300"/>
      <c r="G11" s="300"/>
      <c r="H11" s="300"/>
      <c r="I11" s="300"/>
      <c r="J11" s="300"/>
      <c r="K11" s="300"/>
      <c r="L11" s="300"/>
      <c r="M11" s="300"/>
      <c r="N11" s="300"/>
      <c r="O11" s="47" t="str">
        <f t="shared" si="9"/>
        <v/>
      </c>
      <c r="P11" s="53" t="str">
        <f t="shared" si="10"/>
        <v/>
      </c>
      <c r="Q11" s="169"/>
      <c r="R11" s="170"/>
      <c r="S11" s="170"/>
      <c r="T11" s="170"/>
      <c r="U11" s="171"/>
      <c r="V11" s="168"/>
      <c r="W11" s="54" t="str">
        <f t="shared" si="0"/>
        <v/>
      </c>
      <c r="X11" s="47" t="str">
        <f t="shared" si="1"/>
        <v/>
      </c>
      <c r="Y11" s="53" t="str">
        <f t="shared" si="11"/>
        <v/>
      </c>
      <c r="Z11" s="169"/>
      <c r="AA11" s="170"/>
      <c r="AB11" s="170"/>
      <c r="AC11" s="170"/>
      <c r="AD11" s="171"/>
      <c r="AE11" s="168"/>
      <c r="AF11" s="54" t="str">
        <f t="shared" si="2"/>
        <v/>
      </c>
      <c r="AG11" s="24"/>
      <c r="AH11" s="24"/>
      <c r="AI11" s="62"/>
      <c r="AJ11" s="62"/>
      <c r="AK11" s="62"/>
      <c r="AL11" s="62"/>
      <c r="AN11" s="20"/>
      <c r="AO11" s="64"/>
      <c r="AP11" s="192"/>
      <c r="AS11" s="56">
        <f t="shared" si="3"/>
        <v>0</v>
      </c>
      <c r="AT11" s="56">
        <f t="shared" si="12"/>
        <v>0</v>
      </c>
      <c r="AU11" s="56">
        <f t="shared" si="13"/>
        <v>0</v>
      </c>
      <c r="AV11" s="56">
        <f t="shared" si="14"/>
        <v>0</v>
      </c>
      <c r="AW11" s="56">
        <f t="shared" si="15"/>
        <v>0</v>
      </c>
      <c r="AX11" s="57">
        <f t="shared" si="16"/>
        <v>0</v>
      </c>
      <c r="AY11" s="57">
        <f>SUM($AX$7:AX11)</f>
        <v>0</v>
      </c>
      <c r="AZ11" s="56">
        <f t="shared" si="4"/>
        <v>0</v>
      </c>
      <c r="BA11" s="56">
        <f t="shared" si="5"/>
        <v>0</v>
      </c>
      <c r="BB11" s="56">
        <f t="shared" si="6"/>
        <v>0</v>
      </c>
      <c r="BC11" s="56">
        <f t="shared" si="7"/>
        <v>0</v>
      </c>
      <c r="BD11" s="56">
        <f t="shared" si="8"/>
        <v>0</v>
      </c>
      <c r="BE11" s="57">
        <f t="shared" si="17"/>
        <v>0</v>
      </c>
      <c r="BF11" s="57">
        <f>SUM($BE$7:BE11)</f>
        <v>0</v>
      </c>
      <c r="BH11" s="58" t="str">
        <f t="shared" si="18"/>
        <v/>
      </c>
      <c r="BI11" s="58" t="str">
        <f t="shared" si="19"/>
        <v/>
      </c>
      <c r="BJ11" s="58" t="str">
        <f t="shared" si="20"/>
        <v/>
      </c>
      <c r="BK11" s="58" t="str">
        <f t="shared" si="21"/>
        <v/>
      </c>
      <c r="BL11" s="58" t="str">
        <f t="shared" si="22"/>
        <v/>
      </c>
      <c r="BN11" s="58" t="str">
        <f t="shared" si="23"/>
        <v/>
      </c>
      <c r="BO11" s="58" t="str">
        <f t="shared" si="24"/>
        <v/>
      </c>
      <c r="BP11" s="58" t="str">
        <f t="shared" si="25"/>
        <v/>
      </c>
      <c r="BQ11" s="58" t="str">
        <f t="shared" si="26"/>
        <v/>
      </c>
      <c r="BR11" s="58" t="str">
        <f t="shared" si="27"/>
        <v/>
      </c>
      <c r="BS11" s="59"/>
    </row>
    <row r="12" spans="1:71" ht="18" customHeight="1" x14ac:dyDescent="0.2">
      <c r="B12" s="50"/>
      <c r="J12" s="212"/>
      <c r="K12" s="212"/>
      <c r="L12" s="212"/>
      <c r="M12" s="212"/>
      <c r="N12" s="212"/>
      <c r="O12" s="47" t="str">
        <f t="shared" si="9"/>
        <v/>
      </c>
      <c r="P12" s="53" t="str">
        <f t="shared" si="10"/>
        <v/>
      </c>
      <c r="Q12" s="169"/>
      <c r="R12" s="170"/>
      <c r="S12" s="170"/>
      <c r="T12" s="170"/>
      <c r="U12" s="171"/>
      <c r="V12" s="168"/>
      <c r="W12" s="54" t="str">
        <f t="shared" si="0"/>
        <v/>
      </c>
      <c r="X12" s="47" t="str">
        <f t="shared" si="1"/>
        <v/>
      </c>
      <c r="Y12" s="53" t="str">
        <f t="shared" si="11"/>
        <v/>
      </c>
      <c r="Z12" s="169"/>
      <c r="AA12" s="170"/>
      <c r="AB12" s="170"/>
      <c r="AC12" s="170"/>
      <c r="AD12" s="171"/>
      <c r="AE12" s="168"/>
      <c r="AF12" s="54" t="str">
        <f t="shared" si="2"/>
        <v/>
      </c>
      <c r="AG12" s="24"/>
      <c r="AH12" s="24"/>
      <c r="AI12" s="62"/>
      <c r="AJ12" s="62"/>
      <c r="AK12" s="62"/>
      <c r="AL12" s="62"/>
      <c r="AM12" s="38" t="s">
        <v>109</v>
      </c>
      <c r="AN12" s="20"/>
      <c r="AO12" s="38"/>
      <c r="AP12" s="195">
        <v>43.333333333333336</v>
      </c>
      <c r="AS12" s="56">
        <f t="shared" si="3"/>
        <v>0</v>
      </c>
      <c r="AT12" s="56">
        <f t="shared" si="12"/>
        <v>0</v>
      </c>
      <c r="AU12" s="56">
        <f t="shared" si="13"/>
        <v>0</v>
      </c>
      <c r="AV12" s="56">
        <f t="shared" si="14"/>
        <v>0</v>
      </c>
      <c r="AW12" s="56">
        <f t="shared" si="15"/>
        <v>0</v>
      </c>
      <c r="AX12" s="57">
        <f t="shared" si="16"/>
        <v>0</v>
      </c>
      <c r="AY12" s="57">
        <f>SUM($AX$7:AX12)</f>
        <v>0</v>
      </c>
      <c r="AZ12" s="56">
        <f t="shared" si="4"/>
        <v>0</v>
      </c>
      <c r="BA12" s="56">
        <f t="shared" si="5"/>
        <v>0</v>
      </c>
      <c r="BB12" s="56">
        <f t="shared" si="6"/>
        <v>0</v>
      </c>
      <c r="BC12" s="56">
        <f t="shared" si="7"/>
        <v>0</v>
      </c>
      <c r="BD12" s="56">
        <f t="shared" si="8"/>
        <v>0</v>
      </c>
      <c r="BE12" s="57">
        <f t="shared" si="17"/>
        <v>0</v>
      </c>
      <c r="BF12" s="57">
        <f>SUM($BE$7:BE12)</f>
        <v>0</v>
      </c>
      <c r="BH12" s="58" t="str">
        <f t="shared" si="18"/>
        <v/>
      </c>
      <c r="BI12" s="58" t="str">
        <f t="shared" si="19"/>
        <v/>
      </c>
      <c r="BJ12" s="58" t="str">
        <f t="shared" si="20"/>
        <v/>
      </c>
      <c r="BK12" s="58" t="str">
        <f t="shared" si="21"/>
        <v/>
      </c>
      <c r="BL12" s="58" t="str">
        <f t="shared" si="22"/>
        <v/>
      </c>
      <c r="BN12" s="58" t="str">
        <f t="shared" si="23"/>
        <v/>
      </c>
      <c r="BO12" s="58" t="str">
        <f t="shared" si="24"/>
        <v/>
      </c>
      <c r="BP12" s="58" t="str">
        <f t="shared" si="25"/>
        <v/>
      </c>
      <c r="BQ12" s="58" t="str">
        <f t="shared" si="26"/>
        <v/>
      </c>
      <c r="BR12" s="58" t="str">
        <f t="shared" si="27"/>
        <v/>
      </c>
      <c r="BS12" s="59"/>
    </row>
    <row r="13" spans="1:71" ht="13.15" customHeight="1" x14ac:dyDescent="0.2">
      <c r="B13" s="50" t="s">
        <v>73</v>
      </c>
      <c r="C13" s="51"/>
      <c r="D13" s="155">
        <v>1</v>
      </c>
      <c r="E13" s="67"/>
      <c r="F13" s="67"/>
      <c r="G13" s="67"/>
      <c r="H13" s="67"/>
      <c r="I13" s="67"/>
      <c r="J13" s="266"/>
      <c r="K13" s="266"/>
      <c r="L13" s="266"/>
      <c r="M13" s="212"/>
      <c r="N13" s="212"/>
      <c r="O13" s="47" t="str">
        <f t="shared" si="9"/>
        <v/>
      </c>
      <c r="P13" s="53" t="str">
        <f t="shared" si="10"/>
        <v/>
      </c>
      <c r="Q13" s="169"/>
      <c r="R13" s="170"/>
      <c r="S13" s="170"/>
      <c r="T13" s="170"/>
      <c r="U13" s="171"/>
      <c r="V13" s="178"/>
      <c r="W13" s="54" t="str">
        <f t="shared" si="0"/>
        <v/>
      </c>
      <c r="X13" s="47" t="str">
        <f t="shared" si="1"/>
        <v/>
      </c>
      <c r="Y13" s="53" t="str">
        <f t="shared" si="11"/>
        <v/>
      </c>
      <c r="Z13" s="169"/>
      <c r="AA13" s="170"/>
      <c r="AB13" s="170"/>
      <c r="AC13" s="170"/>
      <c r="AD13" s="171"/>
      <c r="AE13" s="168"/>
      <c r="AF13" s="54" t="str">
        <f t="shared" si="2"/>
        <v/>
      </c>
      <c r="AG13" s="24"/>
      <c r="AH13" s="24"/>
      <c r="AI13" s="62"/>
      <c r="AJ13" s="62"/>
      <c r="AK13" s="62"/>
      <c r="AL13" s="62"/>
      <c r="AM13" s="38" t="s">
        <v>110</v>
      </c>
      <c r="AN13" s="20"/>
      <c r="AO13" s="38"/>
      <c r="AP13" s="195">
        <v>34.583333333333336</v>
      </c>
      <c r="AS13" s="56">
        <f t="shared" si="3"/>
        <v>0</v>
      </c>
      <c r="AT13" s="56">
        <f t="shared" si="12"/>
        <v>0</v>
      </c>
      <c r="AU13" s="56">
        <f t="shared" si="13"/>
        <v>0</v>
      </c>
      <c r="AV13" s="56">
        <f t="shared" si="14"/>
        <v>0</v>
      </c>
      <c r="AW13" s="56">
        <f t="shared" si="15"/>
        <v>0</v>
      </c>
      <c r="AX13" s="57">
        <f>SUM(AS13:AW13)</f>
        <v>0</v>
      </c>
      <c r="AY13" s="57">
        <f>SUM($AX$7:AX13)</f>
        <v>0</v>
      </c>
      <c r="AZ13" s="56">
        <f t="shared" si="4"/>
        <v>0</v>
      </c>
      <c r="BA13" s="56">
        <f t="shared" si="5"/>
        <v>0</v>
      </c>
      <c r="BB13" s="56">
        <f t="shared" si="6"/>
        <v>0</v>
      </c>
      <c r="BC13" s="56">
        <f t="shared" si="7"/>
        <v>0</v>
      </c>
      <c r="BD13" s="56">
        <f t="shared" si="8"/>
        <v>0</v>
      </c>
      <c r="BE13" s="57">
        <f t="shared" si="17"/>
        <v>0</v>
      </c>
      <c r="BF13" s="57">
        <f>SUM($BE$7:BE13)</f>
        <v>0</v>
      </c>
      <c r="BH13" s="58" t="str">
        <f>IF(AS13=0,"",$P13)</f>
        <v/>
      </c>
      <c r="BI13" s="58" t="str">
        <f>IF(AT13=0,"",$P13+1)</f>
        <v/>
      </c>
      <c r="BJ13" s="58" t="str">
        <f>IF(AU13=0,"",$P13+2)</f>
        <v/>
      </c>
      <c r="BK13" s="58" t="str">
        <f t="shared" si="21"/>
        <v/>
      </c>
      <c r="BL13" s="58" t="str">
        <f t="shared" si="22"/>
        <v/>
      </c>
      <c r="BN13" s="58" t="str">
        <f t="shared" si="23"/>
        <v/>
      </c>
      <c r="BO13" s="58" t="str">
        <f t="shared" si="24"/>
        <v/>
      </c>
      <c r="BP13" s="58" t="str">
        <f t="shared" si="25"/>
        <v/>
      </c>
      <c r="BQ13" s="58" t="str">
        <f t="shared" si="26"/>
        <v/>
      </c>
      <c r="BR13" s="58" t="str">
        <f t="shared" si="27"/>
        <v/>
      </c>
      <c r="BS13" s="59"/>
    </row>
    <row r="14" spans="1:71" ht="13.15" customHeight="1" x14ac:dyDescent="0.2">
      <c r="B14" s="50"/>
      <c r="C14" s="51"/>
      <c r="D14" s="51"/>
      <c r="E14" s="51"/>
      <c r="F14" s="60"/>
      <c r="G14" s="60"/>
      <c r="H14" s="68"/>
      <c r="I14" s="67"/>
      <c r="J14" s="213"/>
      <c r="K14" s="213"/>
      <c r="L14" s="213"/>
      <c r="M14" s="214"/>
      <c r="N14" s="212"/>
      <c r="O14" s="47" t="str">
        <f t="shared" si="9"/>
        <v/>
      </c>
      <c r="P14" s="53" t="str">
        <f t="shared" si="10"/>
        <v/>
      </c>
      <c r="Q14" s="169"/>
      <c r="R14" s="170"/>
      <c r="S14" s="170"/>
      <c r="T14" s="170"/>
      <c r="U14" s="171"/>
      <c r="V14" s="178"/>
      <c r="W14" s="54" t="str">
        <f t="shared" si="0"/>
        <v/>
      </c>
      <c r="X14" s="47" t="str">
        <f t="shared" si="1"/>
        <v/>
      </c>
      <c r="Y14" s="53" t="str">
        <f t="shared" si="11"/>
        <v/>
      </c>
      <c r="Z14" s="169"/>
      <c r="AA14" s="170"/>
      <c r="AB14" s="170"/>
      <c r="AC14" s="170"/>
      <c r="AD14" s="171"/>
      <c r="AE14" s="168"/>
      <c r="AF14" s="54"/>
      <c r="AG14" s="24" t="s">
        <v>183</v>
      </c>
      <c r="AH14" s="24"/>
      <c r="AI14" s="62"/>
      <c r="AJ14" s="62"/>
      <c r="AK14" s="62"/>
      <c r="AL14" s="62"/>
      <c r="AM14" s="38"/>
      <c r="AN14" s="20"/>
      <c r="AO14" s="38"/>
      <c r="AP14" s="195">
        <f>G15*9</f>
        <v>15</v>
      </c>
      <c r="AS14" s="56">
        <f t="shared" si="3"/>
        <v>0</v>
      </c>
      <c r="AT14" s="56">
        <f t="shared" si="12"/>
        <v>0</v>
      </c>
      <c r="AU14" s="56">
        <f t="shared" si="13"/>
        <v>0</v>
      </c>
      <c r="AV14" s="56">
        <f t="shared" si="14"/>
        <v>0</v>
      </c>
      <c r="AW14" s="56">
        <f t="shared" si="15"/>
        <v>0</v>
      </c>
      <c r="AX14" s="57">
        <f t="shared" si="16"/>
        <v>0</v>
      </c>
      <c r="AY14" s="57">
        <f>SUM($AX$7:AX14)</f>
        <v>0</v>
      </c>
      <c r="AZ14" s="56">
        <f t="shared" si="4"/>
        <v>0</v>
      </c>
      <c r="BA14" s="56">
        <f t="shared" si="5"/>
        <v>0</v>
      </c>
      <c r="BB14" s="56">
        <f t="shared" si="6"/>
        <v>0</v>
      </c>
      <c r="BC14" s="56">
        <f t="shared" si="7"/>
        <v>0</v>
      </c>
      <c r="BD14" s="56">
        <f t="shared" si="8"/>
        <v>0</v>
      </c>
      <c r="BE14" s="57">
        <f t="shared" si="17"/>
        <v>0</v>
      </c>
      <c r="BF14" s="57">
        <f>SUM($BE$7:BE14)</f>
        <v>0</v>
      </c>
      <c r="BH14" s="58" t="str">
        <f t="shared" si="18"/>
        <v/>
      </c>
      <c r="BI14" s="58" t="str">
        <f t="shared" ref="BI14:BI23" si="28">IF(AT14=0,"",$P14+1)</f>
        <v/>
      </c>
      <c r="BJ14" s="58" t="str">
        <f t="shared" ref="BJ14:BJ23" si="29">IF(AU14=0,"",$P14+2)</f>
        <v/>
      </c>
      <c r="BK14" s="58" t="str">
        <f t="shared" si="21"/>
        <v/>
      </c>
      <c r="BL14" s="58" t="str">
        <f t="shared" si="22"/>
        <v/>
      </c>
      <c r="BN14" s="58" t="str">
        <f t="shared" si="23"/>
        <v/>
      </c>
      <c r="BO14" s="58" t="str">
        <f t="shared" si="24"/>
        <v/>
      </c>
      <c r="BP14" s="58" t="str">
        <f t="shared" si="25"/>
        <v/>
      </c>
      <c r="BQ14" s="58" t="str">
        <f t="shared" si="26"/>
        <v/>
      </c>
      <c r="BR14" s="58" t="str">
        <f t="shared" si="27"/>
        <v/>
      </c>
      <c r="BS14" s="59"/>
    </row>
    <row r="15" spans="1:71" ht="13.15" customHeight="1" x14ac:dyDescent="0.2">
      <c r="B15" s="48" t="s">
        <v>111</v>
      </c>
      <c r="C15" s="159"/>
      <c r="D15" s="158"/>
      <c r="E15" s="159"/>
      <c r="F15" s="160"/>
      <c r="G15" s="157">
        <v>1.6666666666666667</v>
      </c>
      <c r="H15" s="211"/>
      <c r="I15" s="161"/>
      <c r="J15" s="267"/>
      <c r="K15" s="267"/>
      <c r="L15" s="267"/>
      <c r="M15" s="215"/>
      <c r="N15" s="216"/>
      <c r="O15" s="47" t="str">
        <f t="shared" si="9"/>
        <v/>
      </c>
      <c r="P15" s="53" t="str">
        <f t="shared" si="10"/>
        <v/>
      </c>
      <c r="Q15" s="169"/>
      <c r="R15" s="170"/>
      <c r="S15" s="170"/>
      <c r="T15" s="170"/>
      <c r="U15" s="171"/>
      <c r="V15" s="168"/>
      <c r="W15" s="54" t="str">
        <f t="shared" si="0"/>
        <v/>
      </c>
      <c r="X15" s="47" t="str">
        <f t="shared" si="1"/>
        <v/>
      </c>
      <c r="Y15" s="53" t="str">
        <f t="shared" si="11"/>
        <v/>
      </c>
      <c r="Z15" s="169"/>
      <c r="AA15" s="170"/>
      <c r="AB15" s="170"/>
      <c r="AC15" s="170"/>
      <c r="AD15" s="171"/>
      <c r="AE15" s="168"/>
      <c r="AF15" s="54" t="str">
        <f t="shared" ref="AF15:AF78" si="30">IF(AND(AE14="",OR(Z14&lt;&gt;"",AA14&lt;&gt;"",AB14&lt;&gt;"",AC14&lt;&gt;"",AD14&lt;&gt;"")),"?",IF(AND(AE14&lt;&gt;"",Z14="",AA14="",AB14="",AC14="",AD14=""),"X",""))</f>
        <v/>
      </c>
      <c r="AG15" s="24"/>
      <c r="AH15" s="24"/>
      <c r="AI15" s="62"/>
      <c r="AJ15" s="62"/>
      <c r="AK15" s="62"/>
      <c r="AL15" s="62"/>
      <c r="AM15" s="38" t="s">
        <v>119</v>
      </c>
      <c r="AP15" s="195">
        <v>17.291666666666668</v>
      </c>
      <c r="AS15" s="56">
        <f t="shared" si="3"/>
        <v>0</v>
      </c>
      <c r="AT15" s="56">
        <f t="shared" si="12"/>
        <v>0</v>
      </c>
      <c r="AU15" s="56">
        <f t="shared" si="13"/>
        <v>0</v>
      </c>
      <c r="AV15" s="56">
        <f t="shared" si="14"/>
        <v>0</v>
      </c>
      <c r="AW15" s="56">
        <f t="shared" si="15"/>
        <v>0</v>
      </c>
      <c r="AX15" s="57">
        <f t="shared" si="16"/>
        <v>0</v>
      </c>
      <c r="AY15" s="57">
        <f>SUM($AX$7:AX15)</f>
        <v>0</v>
      </c>
      <c r="AZ15" s="56">
        <f t="shared" si="4"/>
        <v>0</v>
      </c>
      <c r="BA15" s="56">
        <f t="shared" si="5"/>
        <v>0</v>
      </c>
      <c r="BB15" s="56">
        <f t="shared" si="6"/>
        <v>0</v>
      </c>
      <c r="BC15" s="56">
        <f t="shared" si="7"/>
        <v>0</v>
      </c>
      <c r="BD15" s="56">
        <f t="shared" si="8"/>
        <v>0</v>
      </c>
      <c r="BE15" s="57">
        <f t="shared" si="17"/>
        <v>0</v>
      </c>
      <c r="BF15" s="57">
        <f>SUM($BE$7:BE15)</f>
        <v>0</v>
      </c>
      <c r="BH15" s="58" t="str">
        <f t="shared" si="18"/>
        <v/>
      </c>
      <c r="BI15" s="58" t="str">
        <f t="shared" si="28"/>
        <v/>
      </c>
      <c r="BJ15" s="58" t="str">
        <f t="shared" si="29"/>
        <v/>
      </c>
      <c r="BK15" s="58" t="str">
        <f t="shared" si="21"/>
        <v/>
      </c>
      <c r="BL15" s="58" t="str">
        <f t="shared" si="22"/>
        <v/>
      </c>
      <c r="BN15" s="58" t="str">
        <f t="shared" si="23"/>
        <v/>
      </c>
      <c r="BO15" s="58" t="str">
        <f t="shared" si="24"/>
        <v/>
      </c>
      <c r="BP15" s="58" t="str">
        <f t="shared" si="25"/>
        <v/>
      </c>
      <c r="BQ15" s="58" t="str">
        <f t="shared" si="26"/>
        <v/>
      </c>
      <c r="BR15" s="58" t="str">
        <f t="shared" si="27"/>
        <v/>
      </c>
      <c r="BS15" s="59"/>
    </row>
    <row r="16" spans="1:71" ht="13.15" customHeight="1" x14ac:dyDescent="0.2">
      <c r="B16" s="158"/>
      <c r="C16" s="158"/>
      <c r="D16" s="158"/>
      <c r="E16" s="158"/>
      <c r="F16" s="158"/>
      <c r="G16" s="158"/>
      <c r="H16" s="244"/>
      <c r="I16" s="162"/>
      <c r="J16" s="216"/>
      <c r="K16" s="216"/>
      <c r="L16" s="216"/>
      <c r="M16" s="217"/>
      <c r="N16" s="216"/>
      <c r="O16" s="47" t="str">
        <f t="shared" si="9"/>
        <v/>
      </c>
      <c r="P16" s="53" t="str">
        <f t="shared" si="10"/>
        <v/>
      </c>
      <c r="Q16" s="169"/>
      <c r="R16" s="170"/>
      <c r="S16" s="170"/>
      <c r="T16" s="170"/>
      <c r="U16" s="171"/>
      <c r="V16" s="168"/>
      <c r="W16" s="54" t="str">
        <f t="shared" si="0"/>
        <v/>
      </c>
      <c r="X16" s="47" t="str">
        <f t="shared" si="1"/>
        <v/>
      </c>
      <c r="Y16" s="53" t="str">
        <f t="shared" si="11"/>
        <v/>
      </c>
      <c r="Z16" s="169"/>
      <c r="AA16" s="170"/>
      <c r="AB16" s="170"/>
      <c r="AC16" s="170"/>
      <c r="AD16" s="171"/>
      <c r="AE16" s="168"/>
      <c r="AF16" s="54" t="str">
        <f t="shared" si="30"/>
        <v/>
      </c>
      <c r="AG16" s="24"/>
      <c r="AH16" s="24"/>
      <c r="AI16" s="62"/>
      <c r="AJ16" s="62"/>
      <c r="AK16" s="62"/>
      <c r="AL16" s="62"/>
      <c r="AM16" s="38" t="s">
        <v>122</v>
      </c>
      <c r="AN16" s="20"/>
      <c r="AO16" s="64"/>
      <c r="AP16" s="195">
        <f>IF(AP25=TRUE,E23,0)</f>
        <v>15</v>
      </c>
      <c r="AS16" s="56">
        <f t="shared" si="3"/>
        <v>0</v>
      </c>
      <c r="AT16" s="56">
        <f t="shared" si="12"/>
        <v>0</v>
      </c>
      <c r="AU16" s="56">
        <f t="shared" si="13"/>
        <v>0</v>
      </c>
      <c r="AV16" s="56">
        <f t="shared" si="14"/>
        <v>0</v>
      </c>
      <c r="AW16" s="56">
        <f t="shared" si="15"/>
        <v>0</v>
      </c>
      <c r="AX16" s="57">
        <f t="shared" si="16"/>
        <v>0</v>
      </c>
      <c r="AY16" s="57">
        <f>SUM($AX$7:AX16)</f>
        <v>0</v>
      </c>
      <c r="AZ16" s="56">
        <f t="shared" si="4"/>
        <v>0</v>
      </c>
      <c r="BA16" s="56">
        <f t="shared" si="5"/>
        <v>0</v>
      </c>
      <c r="BB16" s="56">
        <f t="shared" si="6"/>
        <v>0</v>
      </c>
      <c r="BC16" s="56">
        <f t="shared" si="7"/>
        <v>0</v>
      </c>
      <c r="BD16" s="56">
        <f t="shared" si="8"/>
        <v>0</v>
      </c>
      <c r="BE16" s="57">
        <f t="shared" si="17"/>
        <v>0</v>
      </c>
      <c r="BF16" s="57">
        <f>SUM($BE$7:BE16)</f>
        <v>0</v>
      </c>
      <c r="BH16" s="58" t="str">
        <f t="shared" si="18"/>
        <v/>
      </c>
      <c r="BI16" s="58" t="str">
        <f t="shared" si="28"/>
        <v/>
      </c>
      <c r="BJ16" s="58" t="str">
        <f t="shared" si="29"/>
        <v/>
      </c>
      <c r="BK16" s="58" t="str">
        <f t="shared" si="21"/>
        <v/>
      </c>
      <c r="BL16" s="58" t="str">
        <f t="shared" si="22"/>
        <v/>
      </c>
      <c r="BN16" s="58" t="str">
        <f t="shared" si="23"/>
        <v/>
      </c>
      <c r="BO16" s="58" t="str">
        <f t="shared" si="24"/>
        <v/>
      </c>
      <c r="BP16" s="58" t="str">
        <f t="shared" si="25"/>
        <v/>
      </c>
      <c r="BQ16" s="58" t="str">
        <f t="shared" si="26"/>
        <v/>
      </c>
      <c r="BR16" s="58" t="str">
        <f t="shared" si="27"/>
        <v/>
      </c>
      <c r="BS16" s="59"/>
    </row>
    <row r="17" spans="2:71" ht="13.15" customHeight="1" x14ac:dyDescent="0.2">
      <c r="B17" s="163"/>
      <c r="C17" s="163"/>
      <c r="D17" s="163"/>
      <c r="E17" s="163"/>
      <c r="F17" s="163"/>
      <c r="G17" s="163"/>
      <c r="H17" s="163"/>
      <c r="I17" s="163"/>
      <c r="J17" s="218"/>
      <c r="K17" s="218"/>
      <c r="L17" s="218"/>
      <c r="M17" s="217"/>
      <c r="N17" s="216"/>
      <c r="O17" s="47" t="str">
        <f t="shared" si="9"/>
        <v/>
      </c>
      <c r="P17" s="53" t="str">
        <f t="shared" si="10"/>
        <v/>
      </c>
      <c r="Q17" s="169"/>
      <c r="R17" s="170"/>
      <c r="S17" s="170"/>
      <c r="T17" s="170"/>
      <c r="U17" s="171"/>
      <c r="V17" s="168"/>
      <c r="W17" s="54" t="str">
        <f t="shared" si="0"/>
        <v/>
      </c>
      <c r="X17" s="47" t="str">
        <f t="shared" si="1"/>
        <v/>
      </c>
      <c r="Y17" s="53" t="str">
        <f t="shared" si="11"/>
        <v/>
      </c>
      <c r="Z17" s="169"/>
      <c r="AA17" s="170"/>
      <c r="AB17" s="170"/>
      <c r="AC17" s="170"/>
      <c r="AD17" s="171"/>
      <c r="AE17" s="168"/>
      <c r="AF17" s="54" t="str">
        <f t="shared" si="30"/>
        <v/>
      </c>
      <c r="AG17" s="24"/>
      <c r="AH17" s="24"/>
      <c r="AI17" s="62"/>
      <c r="AJ17" s="62"/>
      <c r="AK17" s="62"/>
      <c r="AL17" s="62"/>
      <c r="AM17" s="38" t="s">
        <v>123</v>
      </c>
      <c r="AN17" s="20"/>
      <c r="AO17" s="64"/>
      <c r="AP17" s="196">
        <f>IF(AP20=TRUE,E26-H23,0)</f>
        <v>43.333333333333336</v>
      </c>
      <c r="AS17" s="56">
        <f t="shared" si="3"/>
        <v>0</v>
      </c>
      <c r="AT17" s="56">
        <f t="shared" si="12"/>
        <v>0</v>
      </c>
      <c r="AU17" s="56">
        <f t="shared" si="13"/>
        <v>0</v>
      </c>
      <c r="AV17" s="56">
        <f t="shared" si="14"/>
        <v>0</v>
      </c>
      <c r="AW17" s="56">
        <f t="shared" si="15"/>
        <v>0</v>
      </c>
      <c r="AX17" s="57">
        <f t="shared" si="16"/>
        <v>0</v>
      </c>
      <c r="AY17" s="57">
        <f>SUM($AX$7:AX17)</f>
        <v>0</v>
      </c>
      <c r="AZ17" s="56">
        <f t="shared" si="4"/>
        <v>0</v>
      </c>
      <c r="BA17" s="56">
        <f t="shared" si="5"/>
        <v>0</v>
      </c>
      <c r="BB17" s="56">
        <f t="shared" si="6"/>
        <v>0</v>
      </c>
      <c r="BC17" s="56">
        <f t="shared" si="7"/>
        <v>0</v>
      </c>
      <c r="BD17" s="56">
        <f t="shared" si="8"/>
        <v>0</v>
      </c>
      <c r="BE17" s="57">
        <f t="shared" si="17"/>
        <v>0</v>
      </c>
      <c r="BF17" s="57">
        <f>SUM($BE$7:BE17)</f>
        <v>0</v>
      </c>
      <c r="BH17" s="58" t="str">
        <f t="shared" si="18"/>
        <v/>
      </c>
      <c r="BI17" s="58" t="str">
        <f t="shared" si="28"/>
        <v/>
      </c>
      <c r="BJ17" s="58" t="str">
        <f t="shared" si="29"/>
        <v/>
      </c>
      <c r="BK17" s="58" t="str">
        <f t="shared" si="21"/>
        <v/>
      </c>
      <c r="BL17" s="58" t="str">
        <f t="shared" si="22"/>
        <v/>
      </c>
      <c r="BN17" s="58" t="str">
        <f t="shared" si="23"/>
        <v/>
      </c>
      <c r="BO17" s="58" t="str">
        <f t="shared" si="24"/>
        <v/>
      </c>
      <c r="BP17" s="58" t="str">
        <f t="shared" si="25"/>
        <v/>
      </c>
      <c r="BQ17" s="58" t="str">
        <f t="shared" si="26"/>
        <v/>
      </c>
      <c r="BR17" s="58" t="str">
        <f t="shared" si="27"/>
        <v/>
      </c>
      <c r="BS17" s="59"/>
    </row>
    <row r="18" spans="2:71" ht="13.15" customHeight="1" x14ac:dyDescent="0.2">
      <c r="B18" s="163"/>
      <c r="C18" s="163"/>
      <c r="D18" s="163"/>
      <c r="E18" s="163"/>
      <c r="F18" s="163"/>
      <c r="G18" s="163"/>
      <c r="H18" s="163"/>
      <c r="I18" s="163"/>
      <c r="J18" s="218"/>
      <c r="K18" s="218"/>
      <c r="L18" s="218"/>
      <c r="M18" s="219"/>
      <c r="N18" s="216"/>
      <c r="O18" s="47" t="str">
        <f t="shared" si="9"/>
        <v/>
      </c>
      <c r="P18" s="53" t="str">
        <f t="shared" si="10"/>
        <v/>
      </c>
      <c r="Q18" s="169"/>
      <c r="R18" s="170"/>
      <c r="S18" s="170"/>
      <c r="T18" s="170"/>
      <c r="U18" s="171"/>
      <c r="V18" s="178"/>
      <c r="W18" s="54" t="str">
        <f t="shared" si="0"/>
        <v/>
      </c>
      <c r="X18" s="47" t="str">
        <f t="shared" si="1"/>
        <v/>
      </c>
      <c r="Y18" s="53" t="str">
        <f t="shared" si="11"/>
        <v/>
      </c>
      <c r="Z18" s="169"/>
      <c r="AA18" s="170"/>
      <c r="AB18" s="170"/>
      <c r="AC18" s="170"/>
      <c r="AD18" s="171"/>
      <c r="AE18" s="168"/>
      <c r="AF18" s="54" t="str">
        <f t="shared" si="30"/>
        <v/>
      </c>
      <c r="AG18" s="62" t="s">
        <v>186</v>
      </c>
      <c r="AH18" s="24"/>
      <c r="AI18" s="62"/>
      <c r="AJ18" s="62"/>
      <c r="AK18" s="62"/>
      <c r="AL18" s="62"/>
      <c r="AN18" s="20"/>
      <c r="AO18" s="64"/>
      <c r="AP18" s="196">
        <f>IF(G5="","",ROUND(D13*AP15*24,0)/24)</f>
        <v>17.291666666666668</v>
      </c>
      <c r="AS18" s="56">
        <f t="shared" si="3"/>
        <v>0</v>
      </c>
      <c r="AT18" s="56">
        <f t="shared" si="12"/>
        <v>0</v>
      </c>
      <c r="AU18" s="56">
        <f t="shared" si="13"/>
        <v>0</v>
      </c>
      <c r="AV18" s="56">
        <f t="shared" si="14"/>
        <v>0</v>
      </c>
      <c r="AW18" s="56">
        <f t="shared" si="15"/>
        <v>0</v>
      </c>
      <c r="AX18" s="57">
        <f t="shared" si="16"/>
        <v>0</v>
      </c>
      <c r="AY18" s="57">
        <f>SUM($AX$7:AX18)</f>
        <v>0</v>
      </c>
      <c r="AZ18" s="56">
        <f t="shared" si="4"/>
        <v>0</v>
      </c>
      <c r="BA18" s="56">
        <f t="shared" si="5"/>
        <v>0</v>
      </c>
      <c r="BB18" s="56">
        <f t="shared" si="6"/>
        <v>0</v>
      </c>
      <c r="BC18" s="56">
        <f t="shared" si="7"/>
        <v>0</v>
      </c>
      <c r="BD18" s="56">
        <f t="shared" si="8"/>
        <v>0</v>
      </c>
      <c r="BE18" s="57">
        <f t="shared" si="17"/>
        <v>0</v>
      </c>
      <c r="BF18" s="57">
        <f>SUM($BE$7:BE18)</f>
        <v>0</v>
      </c>
      <c r="BH18" s="58" t="str">
        <f t="shared" si="18"/>
        <v/>
      </c>
      <c r="BI18" s="58" t="str">
        <f t="shared" si="28"/>
        <v/>
      </c>
      <c r="BJ18" s="58" t="str">
        <f t="shared" si="29"/>
        <v/>
      </c>
      <c r="BK18" s="58" t="str">
        <f t="shared" si="21"/>
        <v/>
      </c>
      <c r="BL18" s="58" t="str">
        <f t="shared" si="22"/>
        <v/>
      </c>
      <c r="BN18" s="58" t="str">
        <f t="shared" si="23"/>
        <v/>
      </c>
      <c r="BO18" s="58" t="str">
        <f t="shared" si="24"/>
        <v/>
      </c>
      <c r="BP18" s="58" t="str">
        <f t="shared" si="25"/>
        <v/>
      </c>
      <c r="BQ18" s="58" t="str">
        <f t="shared" si="26"/>
        <v/>
      </c>
      <c r="BR18" s="58" t="str">
        <f t="shared" si="27"/>
        <v/>
      </c>
      <c r="BS18" s="59"/>
    </row>
    <row r="19" spans="2:71" ht="13.15" customHeight="1" x14ac:dyDescent="0.2">
      <c r="B19" s="163"/>
      <c r="C19" s="163"/>
      <c r="D19" s="163"/>
      <c r="E19" s="163"/>
      <c r="F19" s="163"/>
      <c r="G19" s="163"/>
      <c r="H19" s="163"/>
      <c r="I19" s="163"/>
      <c r="J19" s="218"/>
      <c r="K19" s="220"/>
      <c r="L19" s="220"/>
      <c r="M19" s="217"/>
      <c r="N19" s="212"/>
      <c r="O19" s="47" t="str">
        <f t="shared" si="9"/>
        <v/>
      </c>
      <c r="P19" s="53" t="str">
        <f t="shared" si="10"/>
        <v/>
      </c>
      <c r="Q19" s="169"/>
      <c r="R19" s="170"/>
      <c r="S19" s="170"/>
      <c r="T19" s="170"/>
      <c r="U19" s="171"/>
      <c r="V19" s="168"/>
      <c r="W19" s="54" t="str">
        <f t="shared" si="0"/>
        <v/>
      </c>
      <c r="X19" s="47" t="str">
        <f t="shared" si="1"/>
        <v/>
      </c>
      <c r="Y19" s="53" t="str">
        <f t="shared" si="11"/>
        <v/>
      </c>
      <c r="Z19" s="169"/>
      <c r="AA19" s="170"/>
      <c r="AB19" s="170"/>
      <c r="AC19" s="170"/>
      <c r="AD19" s="171"/>
      <c r="AE19" s="168"/>
      <c r="AF19" s="54" t="str">
        <f t="shared" si="30"/>
        <v/>
      </c>
      <c r="AG19" s="24"/>
      <c r="AH19" s="24"/>
      <c r="AI19" s="62"/>
      <c r="AJ19" s="62"/>
      <c r="AK19" s="62"/>
      <c r="AL19" s="62"/>
      <c r="AN19" s="20"/>
      <c r="AO19" s="38"/>
      <c r="AP19" s="192"/>
      <c r="AS19" s="56">
        <f t="shared" si="3"/>
        <v>0</v>
      </c>
      <c r="AT19" s="56">
        <f t="shared" si="12"/>
        <v>0</v>
      </c>
      <c r="AU19" s="56">
        <f t="shared" si="13"/>
        <v>0</v>
      </c>
      <c r="AV19" s="56">
        <f t="shared" si="14"/>
        <v>0</v>
      </c>
      <c r="AW19" s="56">
        <f t="shared" si="15"/>
        <v>0</v>
      </c>
      <c r="AX19" s="57">
        <f t="shared" si="16"/>
        <v>0</v>
      </c>
      <c r="AY19" s="57">
        <f>SUM($AX$7:AX19)</f>
        <v>0</v>
      </c>
      <c r="AZ19" s="56">
        <f t="shared" si="4"/>
        <v>0</v>
      </c>
      <c r="BA19" s="56">
        <f t="shared" si="5"/>
        <v>0</v>
      </c>
      <c r="BB19" s="56">
        <f t="shared" si="6"/>
        <v>0</v>
      </c>
      <c r="BC19" s="56">
        <f t="shared" si="7"/>
        <v>0</v>
      </c>
      <c r="BD19" s="56">
        <f t="shared" si="8"/>
        <v>0</v>
      </c>
      <c r="BE19" s="57">
        <f t="shared" si="17"/>
        <v>0</v>
      </c>
      <c r="BF19" s="57">
        <f>SUM($BE$7:BE19)</f>
        <v>0</v>
      </c>
      <c r="BH19" s="58" t="str">
        <f t="shared" si="18"/>
        <v/>
      </c>
      <c r="BI19" s="58" t="str">
        <f t="shared" si="28"/>
        <v/>
      </c>
      <c r="BJ19" s="58" t="str">
        <f t="shared" si="29"/>
        <v/>
      </c>
      <c r="BK19" s="58" t="str">
        <f t="shared" si="21"/>
        <v/>
      </c>
      <c r="BL19" s="58" t="str">
        <f t="shared" si="22"/>
        <v/>
      </c>
      <c r="BN19" s="58" t="str">
        <f t="shared" si="23"/>
        <v/>
      </c>
      <c r="BO19" s="58" t="str">
        <f t="shared" si="24"/>
        <v/>
      </c>
      <c r="BP19" s="58" t="str">
        <f t="shared" si="25"/>
        <v/>
      </c>
      <c r="BQ19" s="58" t="str">
        <f t="shared" si="26"/>
        <v/>
      </c>
      <c r="BR19" s="58" t="str">
        <f t="shared" si="27"/>
        <v/>
      </c>
      <c r="BS19" s="59"/>
    </row>
    <row r="20" spans="2:71" ht="13.15" customHeight="1" x14ac:dyDescent="0.2">
      <c r="B20" s="70"/>
      <c r="C20" s="70"/>
      <c r="D20" s="70"/>
      <c r="E20" s="70"/>
      <c r="F20" s="70"/>
      <c r="G20" s="70"/>
      <c r="H20" s="70"/>
      <c r="I20" s="70"/>
      <c r="J20" s="220"/>
      <c r="K20" s="220"/>
      <c r="L20" s="220"/>
      <c r="M20" s="217"/>
      <c r="N20" s="212"/>
      <c r="O20" s="47" t="str">
        <f t="shared" si="9"/>
        <v/>
      </c>
      <c r="P20" s="53" t="str">
        <f t="shared" si="10"/>
        <v/>
      </c>
      <c r="Q20" s="169"/>
      <c r="R20" s="170"/>
      <c r="S20" s="170"/>
      <c r="T20" s="170"/>
      <c r="U20" s="171"/>
      <c r="V20" s="168"/>
      <c r="W20" s="54" t="str">
        <f t="shared" si="0"/>
        <v/>
      </c>
      <c r="X20" s="47" t="str">
        <f t="shared" si="1"/>
        <v/>
      </c>
      <c r="Y20" s="53" t="str">
        <f t="shared" si="11"/>
        <v/>
      </c>
      <c r="Z20" s="169"/>
      <c r="AA20" s="170"/>
      <c r="AB20" s="170"/>
      <c r="AC20" s="170"/>
      <c r="AD20" s="171"/>
      <c r="AE20" s="168"/>
      <c r="AF20" s="54" t="str">
        <f t="shared" si="30"/>
        <v/>
      </c>
      <c r="AG20" s="24"/>
      <c r="AH20" s="24"/>
      <c r="AI20" s="62"/>
      <c r="AJ20" s="62"/>
      <c r="AK20" s="62"/>
      <c r="AL20" s="62"/>
      <c r="AN20" s="38" t="s">
        <v>118</v>
      </c>
      <c r="AO20" s="38"/>
      <c r="AP20" s="192" t="b">
        <f>IF(AP25=TRUE,TRUE,IF(AP22=TRUE,TRUE,FALSE))</f>
        <v>1</v>
      </c>
      <c r="AS20" s="56">
        <f t="shared" si="3"/>
        <v>0</v>
      </c>
      <c r="AT20" s="56">
        <f t="shared" si="12"/>
        <v>0</v>
      </c>
      <c r="AU20" s="56">
        <f t="shared" si="13"/>
        <v>0</v>
      </c>
      <c r="AV20" s="56">
        <f t="shared" si="14"/>
        <v>0</v>
      </c>
      <c r="AW20" s="56">
        <f t="shared" si="15"/>
        <v>0</v>
      </c>
      <c r="AX20" s="57">
        <f t="shared" si="16"/>
        <v>0</v>
      </c>
      <c r="AY20" s="57">
        <f>SUM($AX$7:AX20)</f>
        <v>0</v>
      </c>
      <c r="AZ20" s="56">
        <f t="shared" si="4"/>
        <v>0</v>
      </c>
      <c r="BA20" s="56">
        <f t="shared" si="5"/>
        <v>0</v>
      </c>
      <c r="BB20" s="56">
        <f t="shared" si="6"/>
        <v>0</v>
      </c>
      <c r="BC20" s="56">
        <f t="shared" si="7"/>
        <v>0</v>
      </c>
      <c r="BD20" s="56">
        <f t="shared" si="8"/>
        <v>0</v>
      </c>
      <c r="BE20" s="57">
        <f t="shared" si="17"/>
        <v>0</v>
      </c>
      <c r="BF20" s="57">
        <f>SUM($BE$7:BE20)</f>
        <v>0</v>
      </c>
      <c r="BH20" s="58" t="str">
        <f t="shared" si="18"/>
        <v/>
      </c>
      <c r="BI20" s="58" t="str">
        <f t="shared" si="28"/>
        <v/>
      </c>
      <c r="BJ20" s="58" t="str">
        <f t="shared" si="29"/>
        <v/>
      </c>
      <c r="BK20" s="58" t="str">
        <f t="shared" si="21"/>
        <v/>
      </c>
      <c r="BL20" s="58" t="str">
        <f t="shared" si="22"/>
        <v/>
      </c>
      <c r="BN20" s="58" t="str">
        <f t="shared" si="23"/>
        <v/>
      </c>
      <c r="BO20" s="58" t="str">
        <f t="shared" si="24"/>
        <v/>
      </c>
      <c r="BP20" s="58" t="str">
        <f t="shared" si="25"/>
        <v/>
      </c>
      <c r="BQ20" s="58" t="str">
        <f t="shared" si="26"/>
        <v/>
      </c>
      <c r="BR20" s="58" t="str">
        <f t="shared" si="27"/>
        <v/>
      </c>
      <c r="BS20" s="59"/>
    </row>
    <row r="21" spans="2:71" ht="13.15" customHeight="1" x14ac:dyDescent="0.2">
      <c r="B21" s="71"/>
      <c r="H21" s="281" t="s">
        <v>120</v>
      </c>
      <c r="I21" s="283" t="s">
        <v>121</v>
      </c>
      <c r="J21" s="212"/>
      <c r="K21" s="212"/>
      <c r="L21" s="212"/>
      <c r="M21" s="217"/>
      <c r="N21" s="212"/>
      <c r="O21" s="47" t="str">
        <f t="shared" si="9"/>
        <v/>
      </c>
      <c r="P21" s="53" t="str">
        <f t="shared" si="10"/>
        <v/>
      </c>
      <c r="Q21" s="169"/>
      <c r="R21" s="170"/>
      <c r="S21" s="170"/>
      <c r="T21" s="170"/>
      <c r="U21" s="171"/>
      <c r="V21" s="168"/>
      <c r="W21" s="54" t="str">
        <f t="shared" si="0"/>
        <v/>
      </c>
      <c r="X21" s="47" t="str">
        <f t="shared" si="1"/>
        <v/>
      </c>
      <c r="Y21" s="53" t="str">
        <f t="shared" si="11"/>
        <v/>
      </c>
      <c r="Z21" s="169"/>
      <c r="AA21" s="170"/>
      <c r="AB21" s="170"/>
      <c r="AC21" s="170"/>
      <c r="AD21" s="171"/>
      <c r="AE21" s="178"/>
      <c r="AF21" s="54" t="str">
        <f t="shared" si="30"/>
        <v/>
      </c>
      <c r="AG21" s="24"/>
      <c r="AH21" s="24"/>
      <c r="AI21" s="62"/>
      <c r="AJ21" s="62"/>
      <c r="AK21" s="62"/>
      <c r="AL21" s="62"/>
      <c r="AN21" s="38"/>
      <c r="AS21" s="56">
        <f>IF($O21="",0,IF(AND($O21&lt;&gt;"",$B$30&lt;&gt;"",$Q21&lt;1,$P21&lt;=$E$42,$P21&gt;=$E$39,$AS$4="",($AY20+$B$30)&lt;=$I$23+$I$24),IF($Q21&lt;1,(1-$Q21)*$B$30,IF($Q21="",$B$30,0)),0))</f>
        <v>0</v>
      </c>
      <c r="AT21" s="56">
        <f t="shared" si="12"/>
        <v>0</v>
      </c>
      <c r="AU21" s="56">
        <f t="shared" si="13"/>
        <v>0</v>
      </c>
      <c r="AV21" s="56">
        <f t="shared" si="14"/>
        <v>0</v>
      </c>
      <c r="AW21" s="56">
        <f t="shared" si="15"/>
        <v>0</v>
      </c>
      <c r="AX21" s="57">
        <f t="shared" si="16"/>
        <v>0</v>
      </c>
      <c r="AY21" s="57">
        <f>SUM($AX$7:AX21)</f>
        <v>0</v>
      </c>
      <c r="AZ21" s="56">
        <f t="shared" si="4"/>
        <v>0</v>
      </c>
      <c r="BA21" s="56">
        <f t="shared" si="5"/>
        <v>0</v>
      </c>
      <c r="BB21" s="56">
        <f t="shared" si="6"/>
        <v>0</v>
      </c>
      <c r="BC21" s="56">
        <f t="shared" si="7"/>
        <v>0</v>
      </c>
      <c r="BD21" s="56">
        <f t="shared" si="8"/>
        <v>0</v>
      </c>
      <c r="BE21" s="57">
        <f t="shared" si="17"/>
        <v>0</v>
      </c>
      <c r="BF21" s="57">
        <f>SUM($BE$7:BE21)</f>
        <v>0</v>
      </c>
      <c r="BH21" s="58" t="str">
        <f t="shared" si="18"/>
        <v/>
      </c>
      <c r="BI21" s="58" t="str">
        <f t="shared" si="28"/>
        <v/>
      </c>
      <c r="BJ21" s="58" t="str">
        <f t="shared" si="29"/>
        <v/>
      </c>
      <c r="BK21" s="58" t="str">
        <f t="shared" si="21"/>
        <v/>
      </c>
      <c r="BL21" s="58" t="str">
        <f t="shared" si="22"/>
        <v/>
      </c>
      <c r="BN21" s="58" t="str">
        <f t="shared" si="23"/>
        <v/>
      </c>
      <c r="BO21" s="58" t="str">
        <f t="shared" si="24"/>
        <v/>
      </c>
      <c r="BP21" s="58" t="str">
        <f t="shared" si="25"/>
        <v/>
      </c>
      <c r="BQ21" s="58" t="str">
        <f t="shared" si="26"/>
        <v/>
      </c>
      <c r="BR21" s="58" t="str">
        <f t="shared" si="27"/>
        <v/>
      </c>
      <c r="BS21" s="59"/>
    </row>
    <row r="22" spans="2:71" ht="13.15" customHeight="1" x14ac:dyDescent="0.2">
      <c r="B22" s="32" t="s">
        <v>0</v>
      </c>
      <c r="E22" s="244" t="s">
        <v>13</v>
      </c>
      <c r="F22" s="284"/>
      <c r="G22" s="284"/>
      <c r="H22" s="282"/>
      <c r="I22" s="282"/>
      <c r="J22" s="212"/>
      <c r="K22" s="212"/>
      <c r="L22" s="212"/>
      <c r="M22" s="217"/>
      <c r="N22" s="212"/>
      <c r="O22" s="47" t="str">
        <f t="shared" si="9"/>
        <v/>
      </c>
      <c r="P22" s="53" t="str">
        <f t="shared" si="10"/>
        <v/>
      </c>
      <c r="Q22" s="169"/>
      <c r="R22" s="170"/>
      <c r="S22" s="170"/>
      <c r="T22" s="170"/>
      <c r="U22" s="171"/>
      <c r="V22" s="168"/>
      <c r="W22" s="54" t="str">
        <f t="shared" si="0"/>
        <v/>
      </c>
      <c r="X22" s="47" t="str">
        <f t="shared" si="1"/>
        <v/>
      </c>
      <c r="Y22" s="53" t="str">
        <f t="shared" si="11"/>
        <v/>
      </c>
      <c r="Z22" s="169"/>
      <c r="AA22" s="170"/>
      <c r="AB22" s="170"/>
      <c r="AC22" s="170"/>
      <c r="AD22" s="171"/>
      <c r="AE22" s="168"/>
      <c r="AF22" s="54" t="str">
        <f t="shared" si="30"/>
        <v/>
      </c>
      <c r="AN22" s="64" t="s">
        <v>117</v>
      </c>
      <c r="AP22" s="74" t="b">
        <v>0</v>
      </c>
      <c r="AS22" s="56">
        <f t="shared" si="3"/>
        <v>0</v>
      </c>
      <c r="AT22" s="56">
        <f t="shared" si="12"/>
        <v>0</v>
      </c>
      <c r="AU22" s="56">
        <f t="shared" si="13"/>
        <v>0</v>
      </c>
      <c r="AV22" s="56">
        <f t="shared" si="14"/>
        <v>0</v>
      </c>
      <c r="AW22" s="56">
        <f t="shared" si="15"/>
        <v>0</v>
      </c>
      <c r="AX22" s="57">
        <f t="shared" si="16"/>
        <v>0</v>
      </c>
      <c r="AY22" s="57">
        <f>SUM($AX$7:AX22)</f>
        <v>0</v>
      </c>
      <c r="AZ22" s="56">
        <f t="shared" si="4"/>
        <v>0</v>
      </c>
      <c r="BA22" s="56">
        <f t="shared" si="5"/>
        <v>0</v>
      </c>
      <c r="BB22" s="56">
        <f t="shared" si="6"/>
        <v>0</v>
      </c>
      <c r="BC22" s="56">
        <f t="shared" si="7"/>
        <v>0</v>
      </c>
      <c r="BD22" s="56">
        <f t="shared" si="8"/>
        <v>0</v>
      </c>
      <c r="BE22" s="57">
        <f t="shared" si="17"/>
        <v>0</v>
      </c>
      <c r="BF22" s="57">
        <f>SUM($BE$7:BE22)</f>
        <v>0</v>
      </c>
      <c r="BH22" s="58" t="str">
        <f t="shared" si="18"/>
        <v/>
      </c>
      <c r="BI22" s="58" t="str">
        <f t="shared" si="28"/>
        <v/>
      </c>
      <c r="BJ22" s="58" t="str">
        <f t="shared" si="29"/>
        <v/>
      </c>
      <c r="BK22" s="58" t="str">
        <f t="shared" si="21"/>
        <v/>
      </c>
      <c r="BL22" s="58" t="str">
        <f t="shared" si="22"/>
        <v/>
      </c>
      <c r="BN22" s="58" t="str">
        <f t="shared" si="23"/>
        <v/>
      </c>
      <c r="BO22" s="58" t="str">
        <f t="shared" si="24"/>
        <v/>
      </c>
      <c r="BP22" s="58" t="str">
        <f t="shared" si="25"/>
        <v/>
      </c>
      <c r="BQ22" s="58" t="str">
        <f t="shared" si="26"/>
        <v/>
      </c>
      <c r="BR22" s="58" t="str">
        <f t="shared" si="27"/>
        <v/>
      </c>
      <c r="BS22" s="59"/>
    </row>
    <row r="23" spans="2:71" ht="13.15" customHeight="1" x14ac:dyDescent="0.2">
      <c r="B23" s="48" t="s">
        <v>184</v>
      </c>
      <c r="E23" s="76">
        <f>IF(D13="","",ROUND(D13*AP14*24,0)/24)</f>
        <v>15</v>
      </c>
      <c r="F23" s="269"/>
      <c r="G23" s="269"/>
      <c r="H23" s="164"/>
      <c r="I23" s="181">
        <f>IF(H23=0,E23,E23-H23)</f>
        <v>15</v>
      </c>
      <c r="J23" s="270" t="str">
        <f>IF(AP25=FALSE,IF(H23&gt;0,"Uren verwijderen",""),"")</f>
        <v/>
      </c>
      <c r="K23" s="271"/>
      <c r="L23" s="271"/>
      <c r="M23" s="271"/>
      <c r="N23" s="271"/>
      <c r="O23" s="47" t="str">
        <f t="shared" si="9"/>
        <v/>
      </c>
      <c r="P23" s="53" t="str">
        <f t="shared" si="10"/>
        <v/>
      </c>
      <c r="Q23" s="169"/>
      <c r="R23" s="170"/>
      <c r="S23" s="170"/>
      <c r="T23" s="170"/>
      <c r="U23" s="171"/>
      <c r="V23" s="168"/>
      <c r="W23" s="54" t="str">
        <f t="shared" si="0"/>
        <v/>
      </c>
      <c r="X23" s="47" t="str">
        <f t="shared" si="1"/>
        <v/>
      </c>
      <c r="Y23" s="53" t="str">
        <f t="shared" si="11"/>
        <v/>
      </c>
      <c r="Z23" s="169"/>
      <c r="AA23" s="170"/>
      <c r="AB23" s="170"/>
      <c r="AC23" s="170"/>
      <c r="AD23" s="171"/>
      <c r="AE23" s="168"/>
      <c r="AF23" s="54" t="str">
        <f t="shared" si="30"/>
        <v/>
      </c>
      <c r="AG23" s="24"/>
      <c r="AH23" s="24"/>
      <c r="AI23" s="62"/>
      <c r="AJ23" s="62"/>
      <c r="AK23" s="62"/>
      <c r="AL23" s="62"/>
      <c r="AN23" s="38" t="s">
        <v>15</v>
      </c>
      <c r="AP23" s="197" t="str">
        <f>IF(E50="","",IF(E49="ja",IF(E50+(G33*7)&gt;E39+365,E39+365,E50+(G33*7))))</f>
        <v/>
      </c>
      <c r="AS23" s="56">
        <f t="shared" si="3"/>
        <v>0</v>
      </c>
      <c r="AT23" s="56">
        <f t="shared" si="12"/>
        <v>0</v>
      </c>
      <c r="AU23" s="56">
        <f t="shared" si="13"/>
        <v>0</v>
      </c>
      <c r="AV23" s="56">
        <f t="shared" si="14"/>
        <v>0</v>
      </c>
      <c r="AW23" s="56">
        <f t="shared" si="15"/>
        <v>0</v>
      </c>
      <c r="AX23" s="57">
        <f t="shared" si="16"/>
        <v>0</v>
      </c>
      <c r="AY23" s="57">
        <f>SUM($AX$7:AX23)</f>
        <v>0</v>
      </c>
      <c r="AZ23" s="56">
        <f t="shared" si="4"/>
        <v>0</v>
      </c>
      <c r="BA23" s="56">
        <f t="shared" si="5"/>
        <v>0</v>
      </c>
      <c r="BB23" s="56">
        <f t="shared" si="6"/>
        <v>0</v>
      </c>
      <c r="BC23" s="56">
        <f t="shared" si="7"/>
        <v>0</v>
      </c>
      <c r="BD23" s="56">
        <f t="shared" si="8"/>
        <v>0</v>
      </c>
      <c r="BE23" s="57">
        <f t="shared" si="17"/>
        <v>0</v>
      </c>
      <c r="BF23" s="57">
        <f>SUM($BE$7:BE23)</f>
        <v>0</v>
      </c>
      <c r="BH23" s="58" t="str">
        <f t="shared" si="18"/>
        <v/>
      </c>
      <c r="BI23" s="58" t="str">
        <f t="shared" si="28"/>
        <v/>
      </c>
      <c r="BJ23" s="58" t="str">
        <f t="shared" si="29"/>
        <v/>
      </c>
      <c r="BK23" s="58" t="str">
        <f t="shared" si="21"/>
        <v/>
      </c>
      <c r="BL23" s="58" t="str">
        <f t="shared" si="22"/>
        <v/>
      </c>
      <c r="BN23" s="58" t="str">
        <f t="shared" si="23"/>
        <v/>
      </c>
      <c r="BO23" s="58" t="str">
        <f t="shared" si="24"/>
        <v/>
      </c>
      <c r="BP23" s="58" t="str">
        <f t="shared" si="25"/>
        <v/>
      </c>
      <c r="BQ23" s="58" t="str">
        <f t="shared" si="26"/>
        <v/>
      </c>
      <c r="BR23" s="58" t="str">
        <f t="shared" si="27"/>
        <v/>
      </c>
      <c r="BS23" s="59"/>
    </row>
    <row r="24" spans="2:71" ht="13.15" customHeight="1" x14ac:dyDescent="0.2">
      <c r="B24" s="48" t="s">
        <v>185</v>
      </c>
      <c r="E24" s="76">
        <f>IF(E23&gt;=AP18,0,AP18-E23)</f>
        <v>2.2916666666666679</v>
      </c>
      <c r="F24" s="247"/>
      <c r="G24" s="247"/>
      <c r="H24" s="164"/>
      <c r="I24" s="181">
        <f>IF(H24=0,E24,E24-H24)</f>
        <v>2.2916666666666679</v>
      </c>
      <c r="J24" s="245"/>
      <c r="K24" s="246"/>
      <c r="L24" s="246"/>
      <c r="M24" s="246"/>
      <c r="N24" s="246"/>
      <c r="O24" s="47"/>
      <c r="P24" s="53"/>
      <c r="Q24" s="169"/>
      <c r="R24" s="170"/>
      <c r="S24" s="170"/>
      <c r="T24" s="170"/>
      <c r="U24" s="171"/>
      <c r="V24" s="168"/>
      <c r="W24" s="54" t="str">
        <f t="shared" si="0"/>
        <v/>
      </c>
      <c r="X24" s="47" t="str">
        <f t="shared" si="1"/>
        <v/>
      </c>
      <c r="Y24" s="53" t="str">
        <f t="shared" si="11"/>
        <v/>
      </c>
      <c r="Z24" s="169"/>
      <c r="AA24" s="170"/>
      <c r="AB24" s="170"/>
      <c r="AC24" s="170"/>
      <c r="AD24" s="171"/>
      <c r="AE24" s="168"/>
      <c r="AF24" s="54" t="str">
        <f t="shared" si="30"/>
        <v/>
      </c>
      <c r="AG24" s="24"/>
      <c r="AH24" s="24"/>
      <c r="AI24" s="62"/>
      <c r="AJ24" s="62"/>
      <c r="AK24" s="62"/>
      <c r="AL24" s="62"/>
      <c r="AN24" s="38" t="s">
        <v>48</v>
      </c>
      <c r="AQ24" s="72" t="str">
        <f>IF(AR24&lt;&gt;"","tot uiterlijk","")</f>
        <v>tot uiterlijk</v>
      </c>
      <c r="AR24" s="73">
        <f>IF(E39="","",E39+(G32*7))</f>
        <v>44805</v>
      </c>
      <c r="AS24" s="56">
        <f t="shared" si="3"/>
        <v>0</v>
      </c>
      <c r="AT24" s="56">
        <f t="shared" si="12"/>
        <v>0</v>
      </c>
      <c r="AU24" s="56">
        <f t="shared" si="13"/>
        <v>0</v>
      </c>
      <c r="AV24" s="56">
        <f t="shared" si="14"/>
        <v>0</v>
      </c>
      <c r="AW24" s="56">
        <f t="shared" si="15"/>
        <v>0</v>
      </c>
      <c r="AX24" s="57">
        <f t="shared" si="16"/>
        <v>0</v>
      </c>
      <c r="AY24" s="57">
        <f>SUM($AX$7:AX24)</f>
        <v>0</v>
      </c>
      <c r="AZ24" s="56">
        <f t="shared" si="4"/>
        <v>0</v>
      </c>
      <c r="BA24" s="56">
        <f t="shared" si="5"/>
        <v>0</v>
      </c>
      <c r="BB24" s="56">
        <f t="shared" si="6"/>
        <v>0</v>
      </c>
      <c r="BC24" s="56">
        <f t="shared" si="7"/>
        <v>0</v>
      </c>
      <c r="BD24" s="56">
        <f t="shared" si="8"/>
        <v>0</v>
      </c>
      <c r="BE24" s="57">
        <f t="shared" si="17"/>
        <v>0</v>
      </c>
      <c r="BF24" s="57">
        <f>SUM($BE$7:BE24)</f>
        <v>0</v>
      </c>
      <c r="BH24" s="58" t="str">
        <f t="shared" ref="BH24:BH87" si="31">IF(AS24=0,"",$P25)</f>
        <v/>
      </c>
      <c r="BI24" s="58" t="str">
        <f t="shared" ref="BI24:BI87" si="32">IF(AT24=0,"",$P25+1)</f>
        <v/>
      </c>
      <c r="BJ24" s="58" t="str">
        <f t="shared" ref="BJ24:BJ87" si="33">IF(AU24=0,"",$P25+2)</f>
        <v/>
      </c>
      <c r="BK24" s="58" t="str">
        <f t="shared" ref="BK24:BK87" si="34">IF(AV24=0,"",$P25+3)</f>
        <v/>
      </c>
      <c r="BL24" s="58" t="str">
        <f t="shared" ref="BL24:BL87" si="35">IF(AW24=0,"",$P25+4)</f>
        <v/>
      </c>
      <c r="BN24" s="58" t="str">
        <f t="shared" si="23"/>
        <v/>
      </c>
      <c r="BO24" s="58" t="str">
        <f t="shared" si="24"/>
        <v/>
      </c>
      <c r="BP24" s="58" t="str">
        <f t="shared" si="25"/>
        <v/>
      </c>
      <c r="BQ24" s="58" t="str">
        <f t="shared" si="26"/>
        <v/>
      </c>
      <c r="BR24" s="58" t="str">
        <f t="shared" si="27"/>
        <v/>
      </c>
      <c r="BS24" s="59"/>
    </row>
    <row r="25" spans="2:71" ht="13.15" customHeight="1" x14ac:dyDescent="0.2">
      <c r="B25" s="16" t="s">
        <v>188</v>
      </c>
      <c r="E25" s="76">
        <f>IF(G5="","",E26-E23-E24)</f>
        <v>26.041666666666668</v>
      </c>
      <c r="F25" s="269"/>
      <c r="G25" s="269"/>
      <c r="H25" s="180"/>
      <c r="I25" s="181">
        <f>IF(H25=0,E25,E25-H25)</f>
        <v>26.041666666666668</v>
      </c>
      <c r="J25" s="272" t="str">
        <f>IF(AP20=FALSE,IF(H25&gt;0,"Uren verwijderen",""),"")</f>
        <v/>
      </c>
      <c r="K25" s="273"/>
      <c r="L25" s="273"/>
      <c r="M25" s="273"/>
      <c r="N25" s="273"/>
      <c r="O25" s="47" t="str">
        <f t="shared" si="9"/>
        <v/>
      </c>
      <c r="P25" s="53" t="str">
        <f>IF(P23="","",IF(P23+7&gt;$E$42,"",P23+7))</f>
        <v/>
      </c>
      <c r="Q25" s="169"/>
      <c r="R25" s="170"/>
      <c r="S25" s="170"/>
      <c r="T25" s="170"/>
      <c r="U25" s="171"/>
      <c r="V25" s="168"/>
      <c r="W25" s="54" t="str">
        <f t="shared" si="0"/>
        <v/>
      </c>
      <c r="X25" s="47" t="str">
        <f t="shared" si="1"/>
        <v/>
      </c>
      <c r="Y25" s="53" t="str">
        <f t="shared" si="11"/>
        <v/>
      </c>
      <c r="Z25" s="169"/>
      <c r="AA25" s="170"/>
      <c r="AB25" s="170"/>
      <c r="AC25" s="170"/>
      <c r="AD25" s="171"/>
      <c r="AE25" s="168"/>
      <c r="AF25" s="54" t="str">
        <f t="shared" si="30"/>
        <v/>
      </c>
      <c r="AG25" s="24"/>
      <c r="AH25" s="24"/>
      <c r="AI25" s="62"/>
      <c r="AJ25" s="62"/>
      <c r="AK25" s="62"/>
      <c r="AL25" s="62"/>
      <c r="AN25" s="38" t="s">
        <v>124</v>
      </c>
      <c r="AP25" s="74" t="b">
        <v>1</v>
      </c>
      <c r="AQ25" s="75"/>
      <c r="AS25" s="56">
        <f t="shared" si="3"/>
        <v>0</v>
      </c>
      <c r="AT25" s="56">
        <f t="shared" si="12"/>
        <v>0</v>
      </c>
      <c r="AU25" s="56">
        <f t="shared" si="13"/>
        <v>0</v>
      </c>
      <c r="AV25" s="56">
        <f t="shared" si="14"/>
        <v>0</v>
      </c>
      <c r="AW25" s="56">
        <f t="shared" si="15"/>
        <v>0</v>
      </c>
      <c r="AX25" s="57">
        <f t="shared" si="16"/>
        <v>0</v>
      </c>
      <c r="AY25" s="57">
        <f>SUM($AX$7:AX25)</f>
        <v>0</v>
      </c>
      <c r="AZ25" s="56">
        <f t="shared" si="4"/>
        <v>0</v>
      </c>
      <c r="BA25" s="56">
        <f t="shared" si="5"/>
        <v>0</v>
      </c>
      <c r="BB25" s="56">
        <f t="shared" si="6"/>
        <v>0</v>
      </c>
      <c r="BC25" s="56">
        <f t="shared" si="7"/>
        <v>0</v>
      </c>
      <c r="BD25" s="56">
        <f t="shared" si="8"/>
        <v>0</v>
      </c>
      <c r="BE25" s="57">
        <f t="shared" si="17"/>
        <v>0</v>
      </c>
      <c r="BF25" s="57">
        <f>SUM($BE$7:BE25)</f>
        <v>0</v>
      </c>
      <c r="BH25" s="58" t="str">
        <f t="shared" si="31"/>
        <v/>
      </c>
      <c r="BI25" s="58" t="str">
        <f t="shared" si="32"/>
        <v/>
      </c>
      <c r="BJ25" s="58" t="str">
        <f t="shared" si="33"/>
        <v/>
      </c>
      <c r="BK25" s="58" t="str">
        <f t="shared" si="34"/>
        <v/>
      </c>
      <c r="BL25" s="58" t="str">
        <f t="shared" si="35"/>
        <v/>
      </c>
      <c r="BN25" s="58" t="str">
        <f t="shared" si="23"/>
        <v/>
      </c>
      <c r="BO25" s="58" t="str">
        <f t="shared" si="24"/>
        <v/>
      </c>
      <c r="BP25" s="58" t="str">
        <f t="shared" si="25"/>
        <v/>
      </c>
      <c r="BQ25" s="58" t="str">
        <f t="shared" si="26"/>
        <v/>
      </c>
      <c r="BR25" s="58" t="str">
        <f t="shared" si="27"/>
        <v/>
      </c>
      <c r="BS25" s="59"/>
    </row>
    <row r="26" spans="2:71" ht="13.15" customHeight="1" x14ac:dyDescent="0.2">
      <c r="B26" s="16" t="s">
        <v>189</v>
      </c>
      <c r="E26" s="76">
        <f>IF(G5="","",IF(G5="PO",ROUND(D13*AP12*24,0)/24,ROUND(D13*AP13*24,0)/24))</f>
        <v>43.333333333333336</v>
      </c>
      <c r="F26" s="269"/>
      <c r="G26" s="269"/>
      <c r="H26" s="182">
        <f>H23+H24+H25</f>
        <v>0</v>
      </c>
      <c r="I26" s="179">
        <f>IF(G5="","",E26-H26)</f>
        <v>43.333333333333336</v>
      </c>
      <c r="J26" s="78"/>
      <c r="L26" s="79"/>
      <c r="M26" s="77"/>
      <c r="O26" s="47" t="str">
        <f t="shared" si="9"/>
        <v/>
      </c>
      <c r="P26" s="53" t="str">
        <f t="shared" ref="P26:P89" si="36">IF(P25="","",IF(P25+7&gt;$E$42,"",P25+7))</f>
        <v/>
      </c>
      <c r="Q26" s="169"/>
      <c r="R26" s="170"/>
      <c r="S26" s="170"/>
      <c r="T26" s="170"/>
      <c r="U26" s="171"/>
      <c r="V26" s="168"/>
      <c r="W26" s="54" t="str">
        <f t="shared" si="0"/>
        <v/>
      </c>
      <c r="X26" s="47" t="str">
        <f t="shared" si="1"/>
        <v/>
      </c>
      <c r="Y26" s="53" t="str">
        <f t="shared" si="11"/>
        <v/>
      </c>
      <c r="Z26" s="169"/>
      <c r="AA26" s="170"/>
      <c r="AB26" s="170"/>
      <c r="AC26" s="170"/>
      <c r="AD26" s="171"/>
      <c r="AE26" s="168"/>
      <c r="AF26" s="54" t="str">
        <f t="shared" si="30"/>
        <v/>
      </c>
      <c r="AG26" s="24"/>
      <c r="AH26" s="24"/>
      <c r="AI26" s="62"/>
      <c r="AJ26" s="62"/>
      <c r="AK26" s="62"/>
      <c r="AL26" s="62"/>
      <c r="AN26" s="38" t="s">
        <v>28</v>
      </c>
      <c r="AP26" s="198" t="e">
        <f>#REF!</f>
        <v>#REF!</v>
      </c>
      <c r="AS26" s="56">
        <f t="shared" si="3"/>
        <v>0</v>
      </c>
      <c r="AT26" s="56">
        <f t="shared" si="12"/>
        <v>0</v>
      </c>
      <c r="AU26" s="56">
        <f t="shared" si="13"/>
        <v>0</v>
      </c>
      <c r="AV26" s="56">
        <f t="shared" si="14"/>
        <v>0</v>
      </c>
      <c r="AW26" s="56">
        <f t="shared" si="15"/>
        <v>0</v>
      </c>
      <c r="AX26" s="57">
        <f t="shared" si="16"/>
        <v>0</v>
      </c>
      <c r="AY26" s="57">
        <f>SUM($AX$7:AX26)</f>
        <v>0</v>
      </c>
      <c r="AZ26" s="56">
        <f t="shared" si="4"/>
        <v>0</v>
      </c>
      <c r="BA26" s="56">
        <f t="shared" si="5"/>
        <v>0</v>
      </c>
      <c r="BB26" s="56">
        <f t="shared" si="6"/>
        <v>0</v>
      </c>
      <c r="BC26" s="56">
        <f t="shared" si="7"/>
        <v>0</v>
      </c>
      <c r="BD26" s="56">
        <f t="shared" si="8"/>
        <v>0</v>
      </c>
      <c r="BE26" s="57">
        <f t="shared" si="17"/>
        <v>0</v>
      </c>
      <c r="BF26" s="57">
        <f>SUM($BE$7:BE26)</f>
        <v>0</v>
      </c>
      <c r="BH26" s="58" t="str">
        <f t="shared" si="31"/>
        <v/>
      </c>
      <c r="BI26" s="58" t="str">
        <f t="shared" si="32"/>
        <v/>
      </c>
      <c r="BJ26" s="58" t="str">
        <f t="shared" si="33"/>
        <v/>
      </c>
      <c r="BK26" s="58" t="str">
        <f t="shared" si="34"/>
        <v/>
      </c>
      <c r="BL26" s="58" t="str">
        <f t="shared" si="35"/>
        <v/>
      </c>
      <c r="BN26" s="58" t="str">
        <f t="shared" si="23"/>
        <v/>
      </c>
      <c r="BO26" s="58" t="str">
        <f t="shared" si="24"/>
        <v/>
      </c>
      <c r="BP26" s="58" t="str">
        <f t="shared" si="25"/>
        <v/>
      </c>
      <c r="BQ26" s="58" t="str">
        <f t="shared" si="26"/>
        <v/>
      </c>
      <c r="BR26" s="58" t="str">
        <f t="shared" si="27"/>
        <v/>
      </c>
      <c r="BS26" s="59"/>
    </row>
    <row r="27" spans="2:71" ht="13.15" customHeight="1" x14ac:dyDescent="0.2">
      <c r="B27" s="80"/>
      <c r="C27" s="80"/>
      <c r="D27" s="80"/>
      <c r="E27" s="80"/>
      <c r="F27" s="80"/>
      <c r="G27" s="80"/>
      <c r="I27" s="81"/>
      <c r="O27" s="47" t="str">
        <f t="shared" si="9"/>
        <v/>
      </c>
      <c r="P27" s="53" t="str">
        <f t="shared" si="36"/>
        <v/>
      </c>
      <c r="Q27" s="169"/>
      <c r="R27" s="170"/>
      <c r="S27" s="170"/>
      <c r="T27" s="170"/>
      <c r="U27" s="171"/>
      <c r="V27" s="168"/>
      <c r="W27" s="54" t="str">
        <f t="shared" si="0"/>
        <v/>
      </c>
      <c r="X27" s="47" t="str">
        <f t="shared" si="1"/>
        <v/>
      </c>
      <c r="Y27" s="53" t="str">
        <f t="shared" si="11"/>
        <v/>
      </c>
      <c r="Z27" s="169"/>
      <c r="AA27" s="170"/>
      <c r="AB27" s="170"/>
      <c r="AC27" s="170"/>
      <c r="AD27" s="171"/>
      <c r="AE27" s="168"/>
      <c r="AF27" s="54" t="str">
        <f t="shared" si="30"/>
        <v/>
      </c>
      <c r="AG27" s="24"/>
      <c r="AH27" s="24"/>
      <c r="AI27" s="62"/>
      <c r="AJ27" s="62"/>
      <c r="AK27" s="62"/>
      <c r="AL27" s="62"/>
      <c r="AN27" s="38" t="s">
        <v>29</v>
      </c>
      <c r="AP27" s="198" t="e">
        <f>#REF!</f>
        <v>#REF!</v>
      </c>
      <c r="AS27" s="56">
        <f t="shared" si="3"/>
        <v>0</v>
      </c>
      <c r="AT27" s="56">
        <f t="shared" si="12"/>
        <v>0</v>
      </c>
      <c r="AU27" s="56">
        <f t="shared" si="13"/>
        <v>0</v>
      </c>
      <c r="AV27" s="56">
        <f t="shared" si="14"/>
        <v>0</v>
      </c>
      <c r="AW27" s="56">
        <f t="shared" si="15"/>
        <v>0</v>
      </c>
      <c r="AX27" s="57">
        <f t="shared" si="16"/>
        <v>0</v>
      </c>
      <c r="AY27" s="57">
        <f>SUM($AX$7:AX27)</f>
        <v>0</v>
      </c>
      <c r="AZ27" s="56">
        <f t="shared" si="4"/>
        <v>0</v>
      </c>
      <c r="BA27" s="56">
        <f t="shared" si="5"/>
        <v>0</v>
      </c>
      <c r="BB27" s="56">
        <f t="shared" si="6"/>
        <v>0</v>
      </c>
      <c r="BC27" s="56">
        <f t="shared" si="7"/>
        <v>0</v>
      </c>
      <c r="BD27" s="56">
        <f t="shared" si="8"/>
        <v>0</v>
      </c>
      <c r="BE27" s="57">
        <f t="shared" si="17"/>
        <v>0</v>
      </c>
      <c r="BF27" s="57">
        <f>SUM($BE$7:BE27)</f>
        <v>0</v>
      </c>
      <c r="BH27" s="58" t="str">
        <f t="shared" si="31"/>
        <v/>
      </c>
      <c r="BI27" s="58" t="str">
        <f t="shared" si="32"/>
        <v/>
      </c>
      <c r="BJ27" s="58" t="str">
        <f t="shared" si="33"/>
        <v/>
      </c>
      <c r="BK27" s="58" t="str">
        <f t="shared" si="34"/>
        <v/>
      </c>
      <c r="BL27" s="58" t="str">
        <f t="shared" si="35"/>
        <v/>
      </c>
      <c r="BN27" s="58" t="str">
        <f t="shared" si="23"/>
        <v/>
      </c>
      <c r="BO27" s="58" t="str">
        <f t="shared" si="24"/>
        <v/>
      </c>
      <c r="BP27" s="58" t="str">
        <f t="shared" si="25"/>
        <v/>
      </c>
      <c r="BQ27" s="58" t="str">
        <f t="shared" si="26"/>
        <v/>
      </c>
      <c r="BR27" s="58" t="str">
        <f t="shared" si="27"/>
        <v/>
      </c>
      <c r="BS27" s="59"/>
    </row>
    <row r="28" spans="2:71" ht="13.15" customHeight="1" x14ac:dyDescent="0.2">
      <c r="B28" s="274" t="str">
        <f>IF(AN6=1,"Opname ouderschapsverlof in lesuren per dag","Opname ouderschapsverlof in uren per dag")</f>
        <v>Opname ouderschapsverlof in uren per dag</v>
      </c>
      <c r="C28" s="274"/>
      <c r="D28" s="274"/>
      <c r="E28" s="274"/>
      <c r="F28" s="274"/>
      <c r="G28" s="80"/>
      <c r="H28" s="80"/>
      <c r="I28" s="83"/>
      <c r="O28" s="47" t="str">
        <f t="shared" si="9"/>
        <v/>
      </c>
      <c r="P28" s="53" t="str">
        <f t="shared" si="36"/>
        <v/>
      </c>
      <c r="Q28" s="169"/>
      <c r="R28" s="170"/>
      <c r="S28" s="170"/>
      <c r="T28" s="170"/>
      <c r="U28" s="171"/>
      <c r="V28" s="178"/>
      <c r="W28" s="54" t="str">
        <f t="shared" si="0"/>
        <v/>
      </c>
      <c r="X28" s="47" t="str">
        <f t="shared" si="1"/>
        <v/>
      </c>
      <c r="Y28" s="53" t="str">
        <f t="shared" si="11"/>
        <v/>
      </c>
      <c r="Z28" s="169"/>
      <c r="AA28" s="170"/>
      <c r="AB28" s="170"/>
      <c r="AC28" s="170"/>
      <c r="AD28" s="171"/>
      <c r="AE28" s="168"/>
      <c r="AF28" s="54" t="str">
        <f t="shared" si="30"/>
        <v/>
      </c>
      <c r="AG28" s="24"/>
      <c r="AH28" s="24"/>
      <c r="AI28" s="62"/>
      <c r="AJ28" s="62"/>
      <c r="AK28" s="62"/>
      <c r="AL28" s="62"/>
      <c r="AN28" s="38"/>
      <c r="AP28" s="198"/>
      <c r="AS28" s="56">
        <f t="shared" si="3"/>
        <v>0</v>
      </c>
      <c r="AT28" s="56">
        <f t="shared" si="12"/>
        <v>0</v>
      </c>
      <c r="AU28" s="56">
        <f t="shared" si="13"/>
        <v>0</v>
      </c>
      <c r="AV28" s="56">
        <f t="shared" si="14"/>
        <v>0</v>
      </c>
      <c r="AW28" s="56">
        <f t="shared" si="15"/>
        <v>0</v>
      </c>
      <c r="AX28" s="57">
        <f t="shared" si="16"/>
        <v>0</v>
      </c>
      <c r="AY28" s="57">
        <f>SUM($AX$7:AX28)</f>
        <v>0</v>
      </c>
      <c r="AZ28" s="56">
        <f t="shared" si="4"/>
        <v>0</v>
      </c>
      <c r="BA28" s="56">
        <f t="shared" si="5"/>
        <v>0</v>
      </c>
      <c r="BB28" s="56">
        <f t="shared" si="6"/>
        <v>0</v>
      </c>
      <c r="BC28" s="56">
        <f t="shared" si="7"/>
        <v>0</v>
      </c>
      <c r="BD28" s="56">
        <f t="shared" si="8"/>
        <v>0</v>
      </c>
      <c r="BE28" s="57">
        <f t="shared" si="17"/>
        <v>0</v>
      </c>
      <c r="BF28" s="57">
        <f>SUM($BE$7:BE28)</f>
        <v>0</v>
      </c>
      <c r="BH28" s="58" t="str">
        <f t="shared" si="31"/>
        <v/>
      </c>
      <c r="BI28" s="58" t="str">
        <f t="shared" si="32"/>
        <v/>
      </c>
      <c r="BJ28" s="58" t="str">
        <f t="shared" si="33"/>
        <v/>
      </c>
      <c r="BK28" s="58" t="str">
        <f t="shared" si="34"/>
        <v/>
      </c>
      <c r="BL28" s="58" t="str">
        <f t="shared" si="35"/>
        <v/>
      </c>
      <c r="BN28" s="58" t="str">
        <f t="shared" si="23"/>
        <v/>
      </c>
      <c r="BO28" s="58" t="str">
        <f t="shared" si="24"/>
        <v/>
      </c>
      <c r="BP28" s="58" t="str">
        <f t="shared" si="25"/>
        <v/>
      </c>
      <c r="BQ28" s="58" t="str">
        <f t="shared" si="26"/>
        <v/>
      </c>
      <c r="BR28" s="58" t="str">
        <f t="shared" si="27"/>
        <v/>
      </c>
      <c r="BS28" s="59"/>
    </row>
    <row r="29" spans="2:71" ht="13.15" customHeight="1" x14ac:dyDescent="0.2">
      <c r="B29" s="17" t="s">
        <v>3</v>
      </c>
      <c r="C29" s="17" t="s">
        <v>4</v>
      </c>
      <c r="D29" s="17" t="s">
        <v>5</v>
      </c>
      <c r="E29" s="17" t="s">
        <v>6</v>
      </c>
      <c r="F29" s="275" t="s">
        <v>7</v>
      </c>
      <c r="G29" s="275"/>
      <c r="H29" s="17" t="s">
        <v>8</v>
      </c>
      <c r="I29" s="85" t="s">
        <v>14</v>
      </c>
      <c r="N29" s="86"/>
      <c r="O29" s="47" t="str">
        <f t="shared" si="9"/>
        <v/>
      </c>
      <c r="P29" s="53" t="str">
        <f t="shared" si="36"/>
        <v/>
      </c>
      <c r="Q29" s="169"/>
      <c r="R29" s="170"/>
      <c r="S29" s="170"/>
      <c r="T29" s="170"/>
      <c r="U29" s="171"/>
      <c r="V29" s="168"/>
      <c r="W29" s="54" t="str">
        <f t="shared" si="0"/>
        <v/>
      </c>
      <c r="X29" s="47" t="str">
        <f t="shared" si="1"/>
        <v/>
      </c>
      <c r="Y29" s="53" t="str">
        <f t="shared" si="11"/>
        <v/>
      </c>
      <c r="Z29" s="169"/>
      <c r="AA29" s="170"/>
      <c r="AB29" s="170"/>
      <c r="AC29" s="170"/>
      <c r="AD29" s="171"/>
      <c r="AE29" s="168"/>
      <c r="AF29" s="54" t="str">
        <f t="shared" si="30"/>
        <v/>
      </c>
      <c r="AG29" s="24"/>
      <c r="AH29" s="24"/>
      <c r="AI29" s="62"/>
      <c r="AJ29" s="62"/>
      <c r="AK29" s="62"/>
      <c r="AL29" s="62"/>
      <c r="AN29" s="82"/>
      <c r="AP29" s="198"/>
      <c r="AS29" s="56">
        <f t="shared" si="3"/>
        <v>0</v>
      </c>
      <c r="AT29" s="56">
        <f t="shared" si="12"/>
        <v>0</v>
      </c>
      <c r="AU29" s="56">
        <f t="shared" si="13"/>
        <v>0</v>
      </c>
      <c r="AV29" s="56">
        <f t="shared" si="14"/>
        <v>0</v>
      </c>
      <c r="AW29" s="56">
        <f t="shared" si="15"/>
        <v>0</v>
      </c>
      <c r="AX29" s="57">
        <f t="shared" si="16"/>
        <v>0</v>
      </c>
      <c r="AY29" s="57">
        <f>SUM($AX$7:AX29)</f>
        <v>0</v>
      </c>
      <c r="AZ29" s="56">
        <f t="shared" si="4"/>
        <v>0</v>
      </c>
      <c r="BA29" s="56">
        <f t="shared" si="5"/>
        <v>0</v>
      </c>
      <c r="BB29" s="56">
        <f t="shared" si="6"/>
        <v>0</v>
      </c>
      <c r="BC29" s="56">
        <f t="shared" si="7"/>
        <v>0</v>
      </c>
      <c r="BD29" s="56">
        <f t="shared" si="8"/>
        <v>0</v>
      </c>
      <c r="BE29" s="57">
        <f t="shared" si="17"/>
        <v>0</v>
      </c>
      <c r="BF29" s="57">
        <f>SUM($BE$7:BE29)</f>
        <v>0</v>
      </c>
      <c r="BH29" s="58" t="str">
        <f t="shared" si="31"/>
        <v/>
      </c>
      <c r="BI29" s="58" t="str">
        <f t="shared" si="32"/>
        <v/>
      </c>
      <c r="BJ29" s="58" t="str">
        <f t="shared" si="33"/>
        <v/>
      </c>
      <c r="BK29" s="58" t="str">
        <f t="shared" si="34"/>
        <v/>
      </c>
      <c r="BL29" s="58" t="str">
        <f t="shared" si="35"/>
        <v/>
      </c>
      <c r="BN29" s="58" t="str">
        <f t="shared" si="23"/>
        <v/>
      </c>
      <c r="BO29" s="58" t="str">
        <f t="shared" si="24"/>
        <v/>
      </c>
      <c r="BP29" s="58" t="str">
        <f t="shared" si="25"/>
        <v/>
      </c>
      <c r="BQ29" s="58" t="str">
        <f t="shared" si="26"/>
        <v/>
      </c>
      <c r="BR29" s="58" t="str">
        <f t="shared" si="27"/>
        <v/>
      </c>
      <c r="BS29" s="59"/>
    </row>
    <row r="30" spans="2:71" ht="13.15" customHeight="1" x14ac:dyDescent="0.2">
      <c r="B30" s="157"/>
      <c r="C30" s="157"/>
      <c r="D30" s="157"/>
      <c r="E30" s="157"/>
      <c r="F30" s="276"/>
      <c r="G30" s="277"/>
      <c r="H30" s="90">
        <f>SUM(B30:F30)</f>
        <v>0</v>
      </c>
      <c r="I30" s="183">
        <f>ROUND(H30/G15,4)</f>
        <v>0</v>
      </c>
      <c r="J30" s="91"/>
      <c r="K30" s="91"/>
      <c r="L30" s="91"/>
      <c r="M30" s="91"/>
      <c r="O30" s="47" t="str">
        <f t="shared" si="9"/>
        <v/>
      </c>
      <c r="P30" s="53" t="str">
        <f t="shared" si="36"/>
        <v/>
      </c>
      <c r="Q30" s="169"/>
      <c r="R30" s="170"/>
      <c r="S30" s="170"/>
      <c r="T30" s="170"/>
      <c r="U30" s="171"/>
      <c r="V30" s="168"/>
      <c r="W30" s="87" t="str">
        <f t="shared" si="0"/>
        <v/>
      </c>
      <c r="X30" s="47" t="str">
        <f t="shared" si="1"/>
        <v/>
      </c>
      <c r="Y30" s="53" t="str">
        <f t="shared" si="11"/>
        <v/>
      </c>
      <c r="Z30" s="169"/>
      <c r="AA30" s="170"/>
      <c r="AB30" s="170"/>
      <c r="AC30" s="170"/>
      <c r="AD30" s="171"/>
      <c r="AE30" s="168"/>
      <c r="AF30" s="54" t="str">
        <f t="shared" si="30"/>
        <v/>
      </c>
      <c r="AG30" s="24"/>
      <c r="AH30" s="24"/>
      <c r="AI30" s="62"/>
      <c r="AR30" s="84" t="str">
        <f>LEFT(AQ32,2)</f>
        <v/>
      </c>
      <c r="AS30" s="56">
        <f t="shared" si="3"/>
        <v>0</v>
      </c>
      <c r="AT30" s="56">
        <f t="shared" si="12"/>
        <v>0</v>
      </c>
      <c r="AU30" s="56">
        <f t="shared" si="13"/>
        <v>0</v>
      </c>
      <c r="AV30" s="56">
        <f t="shared" si="14"/>
        <v>0</v>
      </c>
      <c r="AW30" s="56">
        <f t="shared" si="15"/>
        <v>0</v>
      </c>
      <c r="AX30" s="57">
        <f t="shared" si="16"/>
        <v>0</v>
      </c>
      <c r="AY30" s="57">
        <f>SUM($AX$7:AX30)</f>
        <v>0</v>
      </c>
      <c r="AZ30" s="56">
        <f t="shared" si="4"/>
        <v>0</v>
      </c>
      <c r="BA30" s="56">
        <f t="shared" si="5"/>
        <v>0</v>
      </c>
      <c r="BB30" s="56">
        <f t="shared" si="6"/>
        <v>0</v>
      </c>
      <c r="BC30" s="56">
        <f t="shared" si="7"/>
        <v>0</v>
      </c>
      <c r="BD30" s="56">
        <f t="shared" si="8"/>
        <v>0</v>
      </c>
      <c r="BE30" s="57">
        <f t="shared" si="17"/>
        <v>0</v>
      </c>
      <c r="BF30" s="57">
        <f>SUM($BE$7:BE30)</f>
        <v>0</v>
      </c>
      <c r="BH30" s="58" t="str">
        <f t="shared" si="31"/>
        <v/>
      </c>
      <c r="BI30" s="58" t="str">
        <f t="shared" si="32"/>
        <v/>
      </c>
      <c r="BJ30" s="58" t="str">
        <f t="shared" si="33"/>
        <v/>
      </c>
      <c r="BK30" s="58" t="str">
        <f t="shared" si="34"/>
        <v/>
      </c>
      <c r="BL30" s="58" t="str">
        <f t="shared" si="35"/>
        <v/>
      </c>
      <c r="BN30" s="58" t="str">
        <f t="shared" si="23"/>
        <v/>
      </c>
      <c r="BO30" s="58" t="str">
        <f t="shared" si="24"/>
        <v/>
      </c>
      <c r="BP30" s="58" t="str">
        <f t="shared" si="25"/>
        <v/>
      </c>
      <c r="BQ30" s="58" t="str">
        <f t="shared" si="26"/>
        <v/>
      </c>
      <c r="BR30" s="58" t="str">
        <f t="shared" si="27"/>
        <v/>
      </c>
      <c r="BS30" s="59"/>
    </row>
    <row r="31" spans="2:71" ht="13.15" customHeight="1" x14ac:dyDescent="0.2">
      <c r="B31" s="92"/>
      <c r="C31" s="92"/>
      <c r="D31" s="92"/>
      <c r="E31" s="92"/>
      <c r="F31" s="278"/>
      <c r="G31" s="278"/>
      <c r="H31" s="93"/>
      <c r="I31" s="85"/>
      <c r="O31" s="47" t="str">
        <f t="shared" si="9"/>
        <v/>
      </c>
      <c r="P31" s="53" t="str">
        <f t="shared" si="36"/>
        <v/>
      </c>
      <c r="Q31" s="169"/>
      <c r="R31" s="170"/>
      <c r="S31" s="170"/>
      <c r="T31" s="170"/>
      <c r="U31" s="171"/>
      <c r="V31" s="168"/>
      <c r="W31" s="54" t="str">
        <f t="shared" si="0"/>
        <v/>
      </c>
      <c r="X31" s="47" t="str">
        <f t="shared" si="1"/>
        <v/>
      </c>
      <c r="Y31" s="53" t="str">
        <f t="shared" si="11"/>
        <v/>
      </c>
      <c r="Z31" s="169"/>
      <c r="AA31" s="170"/>
      <c r="AB31" s="170"/>
      <c r="AC31" s="170"/>
      <c r="AD31" s="171"/>
      <c r="AE31" s="168"/>
      <c r="AF31" s="54" t="str">
        <f t="shared" si="30"/>
        <v/>
      </c>
      <c r="AG31" s="24"/>
      <c r="AH31" s="24"/>
      <c r="AI31" s="62"/>
      <c r="AJ31" s="62"/>
      <c r="AK31" s="62"/>
      <c r="AL31" s="88"/>
      <c r="AM31" s="89"/>
      <c r="AN31" s="38" t="s">
        <v>33</v>
      </c>
      <c r="AP31" s="199">
        <f>E39</f>
        <v>44805</v>
      </c>
      <c r="AQ31" s="20" t="str">
        <f>IF(E39="","",TEXT(WEEKDAY(E39,1),"dddd"))</f>
        <v>donderdag</v>
      </c>
      <c r="AR31" s="233">
        <f>IF(WEEKDAY(E39)=1,0,IF(WEEKDAY(E39)=7,1,2))</f>
        <v>2</v>
      </c>
      <c r="AS31" s="56">
        <f t="shared" si="3"/>
        <v>0</v>
      </c>
      <c r="AT31" s="56">
        <f t="shared" si="12"/>
        <v>0</v>
      </c>
      <c r="AU31" s="56">
        <f t="shared" si="13"/>
        <v>0</v>
      </c>
      <c r="AV31" s="56">
        <f t="shared" si="14"/>
        <v>0</v>
      </c>
      <c r="AW31" s="56">
        <f t="shared" si="15"/>
        <v>0</v>
      </c>
      <c r="AX31" s="57">
        <f t="shared" si="16"/>
        <v>0</v>
      </c>
      <c r="AY31" s="57">
        <f>SUM($AX$7:AX31)</f>
        <v>0</v>
      </c>
      <c r="AZ31" s="56">
        <f t="shared" si="4"/>
        <v>0</v>
      </c>
      <c r="BA31" s="56">
        <f t="shared" si="5"/>
        <v>0</v>
      </c>
      <c r="BB31" s="56">
        <f t="shared" si="6"/>
        <v>0</v>
      </c>
      <c r="BC31" s="56">
        <f t="shared" si="7"/>
        <v>0</v>
      </c>
      <c r="BD31" s="56">
        <f t="shared" si="8"/>
        <v>0</v>
      </c>
      <c r="BE31" s="57">
        <f t="shared" si="17"/>
        <v>0</v>
      </c>
      <c r="BF31" s="57">
        <f>SUM($BE$7:BE31)</f>
        <v>0</v>
      </c>
      <c r="BH31" s="58" t="str">
        <f t="shared" si="31"/>
        <v/>
      </c>
      <c r="BI31" s="58" t="str">
        <f t="shared" si="32"/>
        <v/>
      </c>
      <c r="BJ31" s="58" t="str">
        <f t="shared" si="33"/>
        <v/>
      </c>
      <c r="BK31" s="58" t="str">
        <f t="shared" si="34"/>
        <v/>
      </c>
      <c r="BL31" s="58" t="str">
        <f t="shared" si="35"/>
        <v/>
      </c>
      <c r="BN31" s="58" t="str">
        <f t="shared" si="23"/>
        <v/>
      </c>
      <c r="BO31" s="58" t="str">
        <f t="shared" si="24"/>
        <v/>
      </c>
      <c r="BP31" s="58" t="str">
        <f t="shared" si="25"/>
        <v/>
      </c>
      <c r="BQ31" s="58" t="str">
        <f t="shared" si="26"/>
        <v/>
      </c>
      <c r="BR31" s="58" t="str">
        <f t="shared" si="27"/>
        <v/>
      </c>
      <c r="BS31" s="59"/>
    </row>
    <row r="32" spans="2:71" ht="13.15" customHeight="1" x14ac:dyDescent="0.2">
      <c r="B32" s="16" t="s">
        <v>21</v>
      </c>
      <c r="G32" s="95">
        <f>IF(E39=0,"",IF(H30=0,0,((I23+I24+E40)/H30)))</f>
        <v>0</v>
      </c>
      <c r="O32" s="47" t="str">
        <f t="shared" si="9"/>
        <v/>
      </c>
      <c r="P32" s="53" t="str">
        <f t="shared" si="36"/>
        <v/>
      </c>
      <c r="Q32" s="169"/>
      <c r="R32" s="170"/>
      <c r="S32" s="170"/>
      <c r="T32" s="170"/>
      <c r="U32" s="171"/>
      <c r="V32" s="168"/>
      <c r="W32" s="54" t="str">
        <f t="shared" si="0"/>
        <v/>
      </c>
      <c r="X32" s="47" t="str">
        <f t="shared" si="1"/>
        <v/>
      </c>
      <c r="Y32" s="53" t="str">
        <f t="shared" si="11"/>
        <v/>
      </c>
      <c r="Z32" s="169"/>
      <c r="AA32" s="170"/>
      <c r="AB32" s="170"/>
      <c r="AC32" s="170"/>
      <c r="AD32" s="171"/>
      <c r="AE32" s="168"/>
      <c r="AF32" s="54" t="str">
        <f t="shared" si="30"/>
        <v/>
      </c>
      <c r="AG32" s="24"/>
      <c r="AH32" s="24"/>
      <c r="AI32" s="62"/>
      <c r="AJ32" s="62"/>
      <c r="AK32" s="62"/>
      <c r="AL32" s="88"/>
      <c r="AM32" s="89"/>
      <c r="AN32" s="38" t="s">
        <v>32</v>
      </c>
      <c r="AP32" s="199">
        <f>E42</f>
        <v>0</v>
      </c>
      <c r="AQ32" s="20" t="str">
        <f>IF(E42="","",TEXT(WEEKDAY(E42,1),"dddd"))</f>
        <v/>
      </c>
      <c r="AS32" s="56">
        <f t="shared" si="3"/>
        <v>0</v>
      </c>
      <c r="AT32" s="56">
        <f t="shared" si="12"/>
        <v>0</v>
      </c>
      <c r="AU32" s="56">
        <f t="shared" si="13"/>
        <v>0</v>
      </c>
      <c r="AV32" s="56">
        <f t="shared" si="14"/>
        <v>0</v>
      </c>
      <c r="AW32" s="56">
        <f t="shared" si="15"/>
        <v>0</v>
      </c>
      <c r="AX32" s="57">
        <f t="shared" si="16"/>
        <v>0</v>
      </c>
      <c r="AY32" s="57">
        <f>SUM($AX$7:AX32)</f>
        <v>0</v>
      </c>
      <c r="AZ32" s="56">
        <f t="shared" si="4"/>
        <v>0</v>
      </c>
      <c r="BA32" s="56">
        <f t="shared" si="5"/>
        <v>0</v>
      </c>
      <c r="BB32" s="56">
        <f t="shared" si="6"/>
        <v>0</v>
      </c>
      <c r="BC32" s="56">
        <f t="shared" si="7"/>
        <v>0</v>
      </c>
      <c r="BD32" s="56">
        <f t="shared" si="8"/>
        <v>0</v>
      </c>
      <c r="BE32" s="57">
        <f t="shared" si="17"/>
        <v>0</v>
      </c>
      <c r="BF32" s="57">
        <f>SUM($BE$7:BE32)</f>
        <v>0</v>
      </c>
      <c r="BH32" s="58" t="str">
        <f t="shared" si="31"/>
        <v/>
      </c>
      <c r="BI32" s="58" t="str">
        <f t="shared" si="32"/>
        <v/>
      </c>
      <c r="BJ32" s="58" t="str">
        <f t="shared" si="33"/>
        <v/>
      </c>
      <c r="BK32" s="58" t="str">
        <f t="shared" si="34"/>
        <v/>
      </c>
      <c r="BL32" s="58" t="str">
        <f t="shared" si="35"/>
        <v/>
      </c>
      <c r="BN32" s="58" t="str">
        <f t="shared" si="23"/>
        <v/>
      </c>
      <c r="BO32" s="58" t="str">
        <f t="shared" si="24"/>
        <v/>
      </c>
      <c r="BP32" s="58" t="str">
        <f t="shared" si="25"/>
        <v/>
      </c>
      <c r="BQ32" s="58" t="str">
        <f t="shared" si="26"/>
        <v/>
      </c>
      <c r="BR32" s="58" t="str">
        <f t="shared" si="27"/>
        <v/>
      </c>
      <c r="BS32" s="59"/>
    </row>
    <row r="33" spans="2:71" ht="13.15" customHeight="1" x14ac:dyDescent="0.2">
      <c r="B33" s="16" t="s">
        <v>20</v>
      </c>
      <c r="G33" s="95">
        <f>IF(AND(E39="",E51=""),"",IF(H30=0,0,IF(E39="",((I26+E52))/H30,(I25+E52)/H30)))</f>
        <v>0</v>
      </c>
      <c r="O33" s="47" t="str">
        <f t="shared" si="9"/>
        <v/>
      </c>
      <c r="P33" s="53" t="str">
        <f t="shared" si="36"/>
        <v/>
      </c>
      <c r="Q33" s="169"/>
      <c r="R33" s="170"/>
      <c r="S33" s="170"/>
      <c r="T33" s="170"/>
      <c r="U33" s="171"/>
      <c r="V33" s="168"/>
      <c r="W33" s="54" t="str">
        <f t="shared" si="0"/>
        <v/>
      </c>
      <c r="X33" s="47" t="str">
        <f t="shared" si="1"/>
        <v/>
      </c>
      <c r="Y33" s="53" t="str">
        <f t="shared" si="11"/>
        <v/>
      </c>
      <c r="Z33" s="169"/>
      <c r="AA33" s="170"/>
      <c r="AB33" s="170"/>
      <c r="AC33" s="170"/>
      <c r="AD33" s="171"/>
      <c r="AE33" s="168"/>
      <c r="AF33" s="54" t="str">
        <f t="shared" si="30"/>
        <v/>
      </c>
      <c r="AJ33" s="20" t="s">
        <v>187</v>
      </c>
      <c r="AP33" s="199">
        <f>IF(E39="","",E39+(G32*7)+AR31)</f>
        <v>44807</v>
      </c>
      <c r="AQ33" s="94"/>
      <c r="AS33" s="56">
        <f t="shared" si="3"/>
        <v>0</v>
      </c>
      <c r="AT33" s="56">
        <f t="shared" si="12"/>
        <v>0</v>
      </c>
      <c r="AU33" s="56">
        <f t="shared" si="13"/>
        <v>0</v>
      </c>
      <c r="AV33" s="56">
        <f t="shared" si="14"/>
        <v>0</v>
      </c>
      <c r="AW33" s="56">
        <f t="shared" si="15"/>
        <v>0</v>
      </c>
      <c r="AX33" s="57">
        <f t="shared" si="16"/>
        <v>0</v>
      </c>
      <c r="AY33" s="57">
        <f>SUM($AX$7:AX33)</f>
        <v>0</v>
      </c>
      <c r="AZ33" s="56">
        <f t="shared" si="4"/>
        <v>0</v>
      </c>
      <c r="BA33" s="56">
        <f t="shared" si="5"/>
        <v>0</v>
      </c>
      <c r="BB33" s="56">
        <f t="shared" si="6"/>
        <v>0</v>
      </c>
      <c r="BC33" s="56">
        <f t="shared" si="7"/>
        <v>0</v>
      </c>
      <c r="BD33" s="56">
        <f t="shared" si="8"/>
        <v>0</v>
      </c>
      <c r="BE33" s="57">
        <f t="shared" si="17"/>
        <v>0</v>
      </c>
      <c r="BF33" s="57">
        <f>SUM($BE$7:BE33)</f>
        <v>0</v>
      </c>
      <c r="BH33" s="58" t="str">
        <f t="shared" si="31"/>
        <v/>
      </c>
      <c r="BI33" s="58" t="str">
        <f t="shared" si="32"/>
        <v/>
      </c>
      <c r="BJ33" s="58" t="str">
        <f t="shared" si="33"/>
        <v/>
      </c>
      <c r="BK33" s="58" t="str">
        <f t="shared" si="34"/>
        <v/>
      </c>
      <c r="BL33" s="58" t="str">
        <f t="shared" si="35"/>
        <v/>
      </c>
      <c r="BN33" s="58" t="str">
        <f t="shared" si="23"/>
        <v/>
      </c>
      <c r="BO33" s="58" t="str">
        <f t="shared" si="24"/>
        <v/>
      </c>
      <c r="BP33" s="58" t="str">
        <f t="shared" si="25"/>
        <v/>
      </c>
      <c r="BQ33" s="58" t="str">
        <f t="shared" si="26"/>
        <v/>
      </c>
      <c r="BR33" s="58" t="str">
        <f t="shared" si="27"/>
        <v/>
      </c>
      <c r="BS33" s="59"/>
    </row>
    <row r="34" spans="2:71" ht="13.15" customHeight="1" x14ac:dyDescent="0.2">
      <c r="G34" s="95"/>
      <c r="O34" s="47" t="str">
        <f t="shared" si="9"/>
        <v/>
      </c>
      <c r="P34" s="53" t="str">
        <f t="shared" si="36"/>
        <v/>
      </c>
      <c r="Q34" s="169"/>
      <c r="R34" s="170"/>
      <c r="S34" s="170"/>
      <c r="T34" s="170"/>
      <c r="U34" s="171"/>
      <c r="V34" s="168"/>
      <c r="W34" s="54" t="str">
        <f t="shared" si="0"/>
        <v/>
      </c>
      <c r="X34" s="47" t="str">
        <f t="shared" si="1"/>
        <v/>
      </c>
      <c r="Y34" s="53" t="str">
        <f t="shared" si="11"/>
        <v/>
      </c>
      <c r="Z34" s="169"/>
      <c r="AA34" s="170"/>
      <c r="AB34" s="170"/>
      <c r="AC34" s="170"/>
      <c r="AD34" s="171"/>
      <c r="AE34" s="168"/>
      <c r="AF34" s="54" t="str">
        <f t="shared" si="30"/>
        <v/>
      </c>
      <c r="AG34" s="24"/>
      <c r="AH34" s="24"/>
      <c r="AN34" s="64" t="s">
        <v>50</v>
      </c>
      <c r="AP34" s="197">
        <f>IF(E49="ja",BQ341,E51)</f>
        <v>0</v>
      </c>
      <c r="AQ34" s="96" t="str">
        <f>IF(E50="","",TEXT(WEEKDAY(E50,1),"dddd"))</f>
        <v/>
      </c>
      <c r="AS34" s="56">
        <f t="shared" si="3"/>
        <v>0</v>
      </c>
      <c r="AT34" s="56">
        <f t="shared" si="12"/>
        <v>0</v>
      </c>
      <c r="AU34" s="56">
        <f t="shared" si="13"/>
        <v>0</v>
      </c>
      <c r="AV34" s="56">
        <f t="shared" si="14"/>
        <v>0</v>
      </c>
      <c r="AW34" s="56">
        <f t="shared" si="15"/>
        <v>0</v>
      </c>
      <c r="AX34" s="57">
        <f t="shared" si="16"/>
        <v>0</v>
      </c>
      <c r="AY34" s="57">
        <f>SUM($AX$7:AX34)</f>
        <v>0</v>
      </c>
      <c r="AZ34" s="56">
        <f t="shared" si="4"/>
        <v>0</v>
      </c>
      <c r="BA34" s="56">
        <f t="shared" si="5"/>
        <v>0</v>
      </c>
      <c r="BB34" s="56">
        <f t="shared" si="6"/>
        <v>0</v>
      </c>
      <c r="BC34" s="56">
        <f t="shared" si="7"/>
        <v>0</v>
      </c>
      <c r="BD34" s="56">
        <f t="shared" si="8"/>
        <v>0</v>
      </c>
      <c r="BE34" s="57">
        <f t="shared" si="17"/>
        <v>0</v>
      </c>
      <c r="BF34" s="57">
        <f>SUM($BE$7:BE34)</f>
        <v>0</v>
      </c>
      <c r="BH34" s="58" t="str">
        <f t="shared" si="31"/>
        <v/>
      </c>
      <c r="BI34" s="58" t="str">
        <f t="shared" si="32"/>
        <v/>
      </c>
      <c r="BJ34" s="58" t="str">
        <f t="shared" si="33"/>
        <v/>
      </c>
      <c r="BK34" s="58" t="str">
        <f t="shared" si="34"/>
        <v/>
      </c>
      <c r="BL34" s="58" t="str">
        <f t="shared" si="35"/>
        <v/>
      </c>
      <c r="BN34" s="58" t="str">
        <f t="shared" si="23"/>
        <v/>
      </c>
      <c r="BO34" s="58" t="str">
        <f t="shared" si="24"/>
        <v/>
      </c>
      <c r="BP34" s="58" t="str">
        <f t="shared" si="25"/>
        <v/>
      </c>
      <c r="BQ34" s="58" t="str">
        <f t="shared" si="26"/>
        <v/>
      </c>
      <c r="BR34" s="58" t="str">
        <f t="shared" si="27"/>
        <v/>
      </c>
      <c r="BS34" s="59"/>
    </row>
    <row r="35" spans="2:71" ht="13.15" customHeight="1" x14ac:dyDescent="0.2">
      <c r="B35" s="98"/>
      <c r="G35" s="95"/>
      <c r="O35" s="47" t="str">
        <f t="shared" si="9"/>
        <v/>
      </c>
      <c r="P35" s="53" t="str">
        <f t="shared" si="36"/>
        <v/>
      </c>
      <c r="Q35" s="169"/>
      <c r="R35" s="170"/>
      <c r="S35" s="170"/>
      <c r="T35" s="170"/>
      <c r="U35" s="171"/>
      <c r="V35" s="168"/>
      <c r="W35" s="54" t="str">
        <f t="shared" si="0"/>
        <v/>
      </c>
      <c r="X35" s="47" t="str">
        <f t="shared" si="1"/>
        <v/>
      </c>
      <c r="Y35" s="53" t="str">
        <f t="shared" si="11"/>
        <v/>
      </c>
      <c r="Z35" s="169"/>
      <c r="AA35" s="170"/>
      <c r="AB35" s="170"/>
      <c r="AC35" s="170"/>
      <c r="AD35" s="171"/>
      <c r="AE35" s="168"/>
      <c r="AF35" s="54" t="str">
        <f t="shared" si="30"/>
        <v/>
      </c>
      <c r="AG35" s="24"/>
      <c r="AH35" s="24"/>
      <c r="AI35" s="62"/>
      <c r="AJ35" s="62"/>
      <c r="AK35" s="62"/>
      <c r="AL35" s="88"/>
      <c r="AM35" s="89"/>
      <c r="AN35" s="38" t="s">
        <v>34</v>
      </c>
      <c r="AP35" s="199">
        <f>E54</f>
        <v>0</v>
      </c>
      <c r="AQ35" s="20" t="str">
        <f>IF(E54="","",TEXT(WEEKDAY(E54,1),"dddd"))</f>
        <v/>
      </c>
      <c r="AR35" s="97" t="str">
        <f>IF(E50="","",E50+(G33*7))</f>
        <v/>
      </c>
      <c r="AS35" s="56">
        <f t="shared" si="3"/>
        <v>0</v>
      </c>
      <c r="AT35" s="56">
        <f t="shared" si="12"/>
        <v>0</v>
      </c>
      <c r="AU35" s="56">
        <f t="shared" si="13"/>
        <v>0</v>
      </c>
      <c r="AV35" s="56">
        <f t="shared" si="14"/>
        <v>0</v>
      </c>
      <c r="AW35" s="56">
        <f t="shared" si="15"/>
        <v>0</v>
      </c>
      <c r="AX35" s="57">
        <f t="shared" si="16"/>
        <v>0</v>
      </c>
      <c r="AY35" s="57">
        <f>SUM($AX$7:AX35)</f>
        <v>0</v>
      </c>
      <c r="AZ35" s="56">
        <f t="shared" si="4"/>
        <v>0</v>
      </c>
      <c r="BA35" s="56">
        <f t="shared" si="5"/>
        <v>0</v>
      </c>
      <c r="BB35" s="56">
        <f t="shared" si="6"/>
        <v>0</v>
      </c>
      <c r="BC35" s="56">
        <f t="shared" si="7"/>
        <v>0</v>
      </c>
      <c r="BD35" s="56">
        <f t="shared" si="8"/>
        <v>0</v>
      </c>
      <c r="BE35" s="57">
        <f t="shared" si="17"/>
        <v>0</v>
      </c>
      <c r="BF35" s="57">
        <f>SUM($BE$7:BE35)</f>
        <v>0</v>
      </c>
      <c r="BH35" s="58" t="str">
        <f t="shared" si="31"/>
        <v/>
      </c>
      <c r="BI35" s="58" t="str">
        <f t="shared" si="32"/>
        <v/>
      </c>
      <c r="BJ35" s="58" t="str">
        <f t="shared" si="33"/>
        <v/>
      </c>
      <c r="BK35" s="58" t="str">
        <f t="shared" si="34"/>
        <v/>
      </c>
      <c r="BL35" s="58" t="str">
        <f t="shared" si="35"/>
        <v/>
      </c>
      <c r="BN35" s="58" t="str">
        <f t="shared" si="23"/>
        <v/>
      </c>
      <c r="BO35" s="58" t="str">
        <f t="shared" si="24"/>
        <v/>
      </c>
      <c r="BP35" s="58" t="str">
        <f t="shared" si="25"/>
        <v/>
      </c>
      <c r="BQ35" s="58" t="str">
        <f t="shared" si="26"/>
        <v/>
      </c>
      <c r="BR35" s="58" t="str">
        <f t="shared" si="27"/>
        <v/>
      </c>
      <c r="BS35" s="59"/>
    </row>
    <row r="36" spans="2:71" ht="13.15" customHeight="1" x14ac:dyDescent="0.2">
      <c r="B36" s="228"/>
      <c r="C36" s="229"/>
      <c r="D36" s="230"/>
      <c r="E36" s="230"/>
      <c r="F36" s="230"/>
      <c r="G36" s="230"/>
      <c r="H36" s="230"/>
      <c r="I36" s="230"/>
      <c r="J36" s="230"/>
      <c r="K36" s="230"/>
      <c r="L36" s="230"/>
      <c r="M36" s="230"/>
      <c r="O36" s="47" t="str">
        <f t="shared" si="9"/>
        <v/>
      </c>
      <c r="P36" s="53" t="str">
        <f t="shared" si="36"/>
        <v/>
      </c>
      <c r="Q36" s="169"/>
      <c r="R36" s="170"/>
      <c r="S36" s="170"/>
      <c r="T36" s="170"/>
      <c r="U36" s="171"/>
      <c r="V36" s="168"/>
      <c r="W36" s="54" t="str">
        <f t="shared" si="0"/>
        <v/>
      </c>
      <c r="X36" s="47" t="str">
        <f t="shared" si="1"/>
        <v/>
      </c>
      <c r="Y36" s="53" t="str">
        <f t="shared" si="11"/>
        <v/>
      </c>
      <c r="Z36" s="169"/>
      <c r="AA36" s="170"/>
      <c r="AB36" s="170"/>
      <c r="AC36" s="170"/>
      <c r="AD36" s="171"/>
      <c r="AE36" s="168"/>
      <c r="AF36" s="54" t="str">
        <f t="shared" si="30"/>
        <v/>
      </c>
      <c r="AG36" s="24"/>
      <c r="AH36" s="24"/>
      <c r="AI36" s="62"/>
      <c r="AJ36" s="62"/>
      <c r="AK36" s="62"/>
      <c r="AL36" s="88"/>
      <c r="AM36" s="89"/>
      <c r="AN36" s="89"/>
      <c r="AP36" s="200">
        <f>EDATE(J9,12)</f>
        <v>45170</v>
      </c>
      <c r="AR36" s="97" t="str">
        <f>IF(E51="","",E51+(G33*7))</f>
        <v/>
      </c>
      <c r="AS36" s="56">
        <f t="shared" si="3"/>
        <v>0</v>
      </c>
      <c r="AT36" s="56">
        <f t="shared" si="12"/>
        <v>0</v>
      </c>
      <c r="AU36" s="56">
        <f t="shared" si="13"/>
        <v>0</v>
      </c>
      <c r="AV36" s="56">
        <f t="shared" si="14"/>
        <v>0</v>
      </c>
      <c r="AW36" s="56">
        <f t="shared" si="15"/>
        <v>0</v>
      </c>
      <c r="AX36" s="57">
        <f t="shared" si="16"/>
        <v>0</v>
      </c>
      <c r="AY36" s="57">
        <f>SUM($AX$7:AX36)</f>
        <v>0</v>
      </c>
      <c r="AZ36" s="56">
        <f t="shared" si="4"/>
        <v>0</v>
      </c>
      <c r="BA36" s="56">
        <f t="shared" si="5"/>
        <v>0</v>
      </c>
      <c r="BB36" s="56">
        <f t="shared" si="6"/>
        <v>0</v>
      </c>
      <c r="BC36" s="56">
        <f t="shared" si="7"/>
        <v>0</v>
      </c>
      <c r="BD36" s="56">
        <f t="shared" si="8"/>
        <v>0</v>
      </c>
      <c r="BE36" s="57">
        <f t="shared" si="17"/>
        <v>0</v>
      </c>
      <c r="BF36" s="57">
        <f>SUM($BE$7:BE36)</f>
        <v>0</v>
      </c>
      <c r="BH36" s="58" t="str">
        <f t="shared" si="31"/>
        <v/>
      </c>
      <c r="BI36" s="58" t="str">
        <f t="shared" si="32"/>
        <v/>
      </c>
      <c r="BJ36" s="58" t="str">
        <f t="shared" si="33"/>
        <v/>
      </c>
      <c r="BK36" s="58" t="str">
        <f t="shared" si="34"/>
        <v/>
      </c>
      <c r="BL36" s="58" t="str">
        <f t="shared" si="35"/>
        <v/>
      </c>
      <c r="BN36" s="58" t="str">
        <f t="shared" si="23"/>
        <v/>
      </c>
      <c r="BO36" s="58" t="str">
        <f t="shared" si="24"/>
        <v/>
      </c>
      <c r="BP36" s="58" t="str">
        <f t="shared" si="25"/>
        <v/>
      </c>
      <c r="BQ36" s="58" t="str">
        <f t="shared" si="26"/>
        <v/>
      </c>
      <c r="BR36" s="58" t="str">
        <f t="shared" si="27"/>
        <v/>
      </c>
      <c r="BS36" s="59"/>
    </row>
    <row r="37" spans="2:71" ht="13.15" customHeight="1" x14ac:dyDescent="0.2">
      <c r="O37" s="47" t="str">
        <f t="shared" si="9"/>
        <v/>
      </c>
      <c r="P37" s="53" t="str">
        <f t="shared" si="36"/>
        <v/>
      </c>
      <c r="Q37" s="169"/>
      <c r="R37" s="170"/>
      <c r="S37" s="170"/>
      <c r="T37" s="170"/>
      <c r="U37" s="171"/>
      <c r="V37" s="168"/>
      <c r="W37" s="54" t="str">
        <f t="shared" si="0"/>
        <v/>
      </c>
      <c r="X37" s="47" t="str">
        <f t="shared" si="1"/>
        <v/>
      </c>
      <c r="Y37" s="53" t="str">
        <f t="shared" si="11"/>
        <v/>
      </c>
      <c r="Z37" s="169"/>
      <c r="AA37" s="170"/>
      <c r="AB37" s="170"/>
      <c r="AC37" s="170"/>
      <c r="AD37" s="171"/>
      <c r="AE37" s="168"/>
      <c r="AF37" s="54" t="str">
        <f t="shared" si="30"/>
        <v/>
      </c>
      <c r="AN37" s="38" t="s">
        <v>49</v>
      </c>
      <c r="AP37" s="74">
        <f>AP24</f>
        <v>0</v>
      </c>
      <c r="AQ37" s="72" t="str">
        <f>IF(AR35&lt;&gt;"","tot uiterlijk","")</f>
        <v/>
      </c>
      <c r="AS37" s="56">
        <f t="shared" si="3"/>
        <v>0</v>
      </c>
      <c r="AT37" s="56">
        <f t="shared" si="12"/>
        <v>0</v>
      </c>
      <c r="AU37" s="56">
        <f t="shared" si="13"/>
        <v>0</v>
      </c>
      <c r="AV37" s="56">
        <f t="shared" si="14"/>
        <v>0</v>
      </c>
      <c r="AW37" s="56">
        <f t="shared" si="15"/>
        <v>0</v>
      </c>
      <c r="AX37" s="57">
        <f t="shared" si="16"/>
        <v>0</v>
      </c>
      <c r="AY37" s="57">
        <f>SUM($AX$7:AX37)</f>
        <v>0</v>
      </c>
      <c r="AZ37" s="56">
        <f t="shared" si="4"/>
        <v>0</v>
      </c>
      <c r="BA37" s="56">
        <f t="shared" si="5"/>
        <v>0</v>
      </c>
      <c r="BB37" s="56">
        <f t="shared" si="6"/>
        <v>0</v>
      </c>
      <c r="BC37" s="56">
        <f t="shared" si="7"/>
        <v>0</v>
      </c>
      <c r="BD37" s="56">
        <f t="shared" si="8"/>
        <v>0</v>
      </c>
      <c r="BE37" s="57">
        <f t="shared" si="17"/>
        <v>0</v>
      </c>
      <c r="BF37" s="57">
        <f>SUM($BE$7:BE37)</f>
        <v>0</v>
      </c>
      <c r="BH37" s="58" t="str">
        <f t="shared" si="31"/>
        <v/>
      </c>
      <c r="BI37" s="58" t="str">
        <f t="shared" si="32"/>
        <v/>
      </c>
      <c r="BJ37" s="58" t="str">
        <f t="shared" si="33"/>
        <v/>
      </c>
      <c r="BK37" s="58" t="str">
        <f t="shared" si="34"/>
        <v/>
      </c>
      <c r="BL37" s="58" t="str">
        <f t="shared" si="35"/>
        <v/>
      </c>
      <c r="BN37" s="58" t="str">
        <f t="shared" si="23"/>
        <v/>
      </c>
      <c r="BO37" s="58" t="str">
        <f t="shared" si="24"/>
        <v/>
      </c>
      <c r="BP37" s="58" t="str">
        <f t="shared" si="25"/>
        <v/>
      </c>
      <c r="BQ37" s="58" t="str">
        <f t="shared" si="26"/>
        <v/>
      </c>
      <c r="BR37" s="58" t="str">
        <f t="shared" si="27"/>
        <v/>
      </c>
      <c r="BS37" s="59"/>
    </row>
    <row r="38" spans="2:71" ht="13.15" customHeight="1" x14ac:dyDescent="0.2">
      <c r="B38" s="32" t="s">
        <v>1</v>
      </c>
      <c r="O38" s="47" t="str">
        <f t="shared" si="9"/>
        <v/>
      </c>
      <c r="P38" s="53" t="str">
        <f t="shared" si="36"/>
        <v/>
      </c>
      <c r="Q38" s="169"/>
      <c r="R38" s="170"/>
      <c r="S38" s="170"/>
      <c r="T38" s="170"/>
      <c r="U38" s="171"/>
      <c r="V38" s="168"/>
      <c r="W38" s="54" t="str">
        <f t="shared" si="0"/>
        <v/>
      </c>
      <c r="X38" s="47" t="str">
        <f t="shared" si="1"/>
        <v/>
      </c>
      <c r="Y38" s="53" t="str">
        <f t="shared" si="11"/>
        <v/>
      </c>
      <c r="Z38" s="169"/>
      <c r="AA38" s="170"/>
      <c r="AB38" s="170"/>
      <c r="AC38" s="170"/>
      <c r="AD38" s="171"/>
      <c r="AE38" s="168"/>
      <c r="AF38" s="54" t="str">
        <f t="shared" si="30"/>
        <v/>
      </c>
      <c r="AG38" s="24"/>
      <c r="AH38" s="24"/>
      <c r="AI38" s="62"/>
      <c r="AJ38" s="62"/>
      <c r="AK38" s="62"/>
      <c r="AL38" s="88"/>
      <c r="AM38" s="89"/>
      <c r="AN38" s="38" t="s">
        <v>47</v>
      </c>
      <c r="AP38" s="200">
        <f>IF(E49&lt;&gt;"ja",AP24,"")</f>
        <v>0</v>
      </c>
      <c r="AQ38" s="72" t="str">
        <f>IF(AR36&lt;&gt;"","tot uiterlijk","")</f>
        <v/>
      </c>
      <c r="AS38" s="56">
        <f t="shared" si="3"/>
        <v>0</v>
      </c>
      <c r="AT38" s="56">
        <f t="shared" si="12"/>
        <v>0</v>
      </c>
      <c r="AU38" s="56">
        <f t="shared" si="13"/>
        <v>0</v>
      </c>
      <c r="AV38" s="56">
        <f t="shared" si="14"/>
        <v>0</v>
      </c>
      <c r="AW38" s="56">
        <f t="shared" si="15"/>
        <v>0</v>
      </c>
      <c r="AX38" s="57">
        <f t="shared" si="16"/>
        <v>0</v>
      </c>
      <c r="AY38" s="57">
        <f>SUM($AX$7:AX38)</f>
        <v>0</v>
      </c>
      <c r="AZ38" s="56">
        <f t="shared" si="4"/>
        <v>0</v>
      </c>
      <c r="BA38" s="56">
        <f t="shared" si="5"/>
        <v>0</v>
      </c>
      <c r="BB38" s="56">
        <f t="shared" si="6"/>
        <v>0</v>
      </c>
      <c r="BC38" s="56">
        <f t="shared" si="7"/>
        <v>0</v>
      </c>
      <c r="BD38" s="56">
        <f t="shared" si="8"/>
        <v>0</v>
      </c>
      <c r="BE38" s="57">
        <f t="shared" si="17"/>
        <v>0</v>
      </c>
      <c r="BF38" s="57">
        <f>SUM($BE$7:BE38)</f>
        <v>0</v>
      </c>
      <c r="BH38" s="58" t="str">
        <f t="shared" si="31"/>
        <v/>
      </c>
      <c r="BI38" s="58" t="str">
        <f t="shared" si="32"/>
        <v/>
      </c>
      <c r="BJ38" s="58" t="str">
        <f t="shared" si="33"/>
        <v/>
      </c>
      <c r="BK38" s="58" t="str">
        <f t="shared" si="34"/>
        <v/>
      </c>
      <c r="BL38" s="58" t="str">
        <f t="shared" si="35"/>
        <v/>
      </c>
      <c r="BN38" s="58" t="str">
        <f t="shared" si="23"/>
        <v/>
      </c>
      <c r="BO38" s="58" t="str">
        <f t="shared" si="24"/>
        <v/>
      </c>
      <c r="BP38" s="58" t="str">
        <f t="shared" si="25"/>
        <v/>
      </c>
      <c r="BQ38" s="58" t="str">
        <f t="shared" si="26"/>
        <v/>
      </c>
      <c r="BR38" s="58" t="str">
        <f t="shared" si="27"/>
        <v/>
      </c>
      <c r="BS38" s="59"/>
    </row>
    <row r="39" spans="2:71" ht="13.15" customHeight="1" x14ac:dyDescent="0.2">
      <c r="B39" s="16" t="str">
        <f>IF(AND(J39="",E47=""),CONCATENATE("eerste verlofdag op: ",AQ31),IF(OR(E47="",AP25&lt;&gt;TRUE),"onjuiste datum eerste verlofdag!","ingangsdatum ouderschapsverlof"))</f>
        <v>eerste verlofdag op: donderdag</v>
      </c>
      <c r="D39" s="104"/>
      <c r="E39" s="184">
        <v>44805</v>
      </c>
      <c r="F39" s="105"/>
      <c r="G39" s="279"/>
      <c r="H39" s="279"/>
      <c r="I39" s="279"/>
      <c r="J39" s="280"/>
      <c r="K39" s="280"/>
      <c r="L39" s="280"/>
      <c r="O39" s="47" t="str">
        <f t="shared" si="9"/>
        <v/>
      </c>
      <c r="P39" s="53" t="str">
        <f t="shared" si="36"/>
        <v/>
      </c>
      <c r="Q39" s="169"/>
      <c r="R39" s="170"/>
      <c r="S39" s="170"/>
      <c r="T39" s="170"/>
      <c r="U39" s="171"/>
      <c r="V39" s="168"/>
      <c r="W39" s="54" t="str">
        <f t="shared" si="0"/>
        <v/>
      </c>
      <c r="X39" s="47" t="str">
        <f t="shared" si="1"/>
        <v/>
      </c>
      <c r="Y39" s="53" t="str">
        <f t="shared" si="11"/>
        <v/>
      </c>
      <c r="Z39" s="169"/>
      <c r="AA39" s="170"/>
      <c r="AB39" s="170"/>
      <c r="AC39" s="170"/>
      <c r="AD39" s="171"/>
      <c r="AE39" s="168"/>
      <c r="AF39" s="54" t="str">
        <f t="shared" si="30"/>
        <v/>
      </c>
      <c r="AG39" s="24"/>
      <c r="AH39" s="99"/>
      <c r="AI39" s="88"/>
      <c r="AJ39" s="100"/>
      <c r="AK39" s="100"/>
      <c r="AL39" s="100"/>
      <c r="AM39" s="101"/>
      <c r="AN39" s="38"/>
      <c r="AS39" s="56">
        <f t="shared" si="3"/>
        <v>0</v>
      </c>
      <c r="AT39" s="56">
        <f t="shared" si="12"/>
        <v>0</v>
      </c>
      <c r="AU39" s="56">
        <f t="shared" si="13"/>
        <v>0</v>
      </c>
      <c r="AV39" s="56">
        <f t="shared" si="14"/>
        <v>0</v>
      </c>
      <c r="AW39" s="56">
        <f t="shared" si="15"/>
        <v>0</v>
      </c>
      <c r="AX39" s="57">
        <f t="shared" si="16"/>
        <v>0</v>
      </c>
      <c r="AY39" s="57">
        <f>SUM($AX$7:AX39)</f>
        <v>0</v>
      </c>
      <c r="AZ39" s="56">
        <f t="shared" si="4"/>
        <v>0</v>
      </c>
      <c r="BA39" s="56">
        <f t="shared" si="5"/>
        <v>0</v>
      </c>
      <c r="BB39" s="56">
        <f t="shared" si="6"/>
        <v>0</v>
      </c>
      <c r="BC39" s="56">
        <f t="shared" si="7"/>
        <v>0</v>
      </c>
      <c r="BD39" s="56">
        <f t="shared" si="8"/>
        <v>0</v>
      </c>
      <c r="BE39" s="57">
        <f t="shared" si="17"/>
        <v>0</v>
      </c>
      <c r="BF39" s="57">
        <f>SUM($BE$7:BE39)</f>
        <v>0</v>
      </c>
      <c r="BH39" s="58" t="str">
        <f t="shared" si="31"/>
        <v/>
      </c>
      <c r="BI39" s="58" t="str">
        <f t="shared" si="32"/>
        <v/>
      </c>
      <c r="BJ39" s="58" t="str">
        <f t="shared" si="33"/>
        <v/>
      </c>
      <c r="BK39" s="58" t="str">
        <f t="shared" si="34"/>
        <v/>
      </c>
      <c r="BL39" s="58" t="str">
        <f t="shared" si="35"/>
        <v/>
      </c>
      <c r="BN39" s="58" t="str">
        <f t="shared" si="23"/>
        <v/>
      </c>
      <c r="BO39" s="58" t="str">
        <f t="shared" si="24"/>
        <v/>
      </c>
      <c r="BP39" s="58" t="str">
        <f t="shared" si="25"/>
        <v/>
      </c>
      <c r="BQ39" s="58" t="str">
        <f t="shared" si="26"/>
        <v/>
      </c>
      <c r="BR39" s="58" t="str">
        <f t="shared" si="27"/>
        <v/>
      </c>
      <c r="BS39" s="59"/>
    </row>
    <row r="40" spans="2:71" ht="13.15" customHeight="1" x14ac:dyDescent="0.2">
      <c r="B40" s="16" t="s">
        <v>12</v>
      </c>
      <c r="E40" s="190">
        <f>(Q5*B30)+(R5*C30)+(S5*D30)+(T5*E30)+(U5*F30)</f>
        <v>0</v>
      </c>
      <c r="F40" s="106"/>
      <c r="H40" s="107"/>
      <c r="N40" s="242"/>
      <c r="O40" s="47" t="str">
        <f t="shared" si="9"/>
        <v/>
      </c>
      <c r="P40" s="53" t="str">
        <f t="shared" si="36"/>
        <v/>
      </c>
      <c r="Q40" s="169"/>
      <c r="R40" s="170"/>
      <c r="S40" s="170"/>
      <c r="T40" s="170"/>
      <c r="U40" s="171"/>
      <c r="V40" s="168"/>
      <c r="W40" s="54" t="str">
        <f t="shared" si="0"/>
        <v/>
      </c>
      <c r="X40" s="47" t="str">
        <f t="shared" si="1"/>
        <v/>
      </c>
      <c r="Y40" s="53" t="str">
        <f t="shared" si="11"/>
        <v/>
      </c>
      <c r="Z40" s="169"/>
      <c r="AA40" s="170"/>
      <c r="AB40" s="170"/>
      <c r="AC40" s="170"/>
      <c r="AD40" s="171"/>
      <c r="AE40" s="168"/>
      <c r="AF40" s="54" t="str">
        <f t="shared" si="30"/>
        <v/>
      </c>
      <c r="AG40" s="24"/>
      <c r="AH40" s="102"/>
      <c r="AI40" s="88"/>
      <c r="AJ40" s="88"/>
      <c r="AK40" s="88"/>
      <c r="AL40" s="103"/>
      <c r="AM40" s="103"/>
      <c r="AN40" s="38" t="s">
        <v>52</v>
      </c>
      <c r="AP40" s="234">
        <f>I23</f>
        <v>15</v>
      </c>
      <c r="AS40" s="56">
        <f t="shared" si="3"/>
        <v>0</v>
      </c>
      <c r="AT40" s="56">
        <f t="shared" si="12"/>
        <v>0</v>
      </c>
      <c r="AU40" s="56">
        <f t="shared" si="13"/>
        <v>0</v>
      </c>
      <c r="AV40" s="56">
        <f t="shared" si="14"/>
        <v>0</v>
      </c>
      <c r="AW40" s="56">
        <f t="shared" si="15"/>
        <v>0</v>
      </c>
      <c r="AX40" s="57">
        <f t="shared" si="16"/>
        <v>0</v>
      </c>
      <c r="AY40" s="57">
        <f>SUM($AX$7:AX40)</f>
        <v>0</v>
      </c>
      <c r="AZ40" s="56">
        <f t="shared" si="4"/>
        <v>0</v>
      </c>
      <c r="BA40" s="56">
        <f t="shared" si="5"/>
        <v>0</v>
      </c>
      <c r="BB40" s="56">
        <f t="shared" si="6"/>
        <v>0</v>
      </c>
      <c r="BC40" s="56">
        <f t="shared" si="7"/>
        <v>0</v>
      </c>
      <c r="BD40" s="56">
        <f t="shared" si="8"/>
        <v>0</v>
      </c>
      <c r="BE40" s="57">
        <f t="shared" si="17"/>
        <v>0</v>
      </c>
      <c r="BF40" s="57">
        <f>SUM($BE$7:BE40)</f>
        <v>0</v>
      </c>
      <c r="BH40" s="58" t="str">
        <f t="shared" si="31"/>
        <v/>
      </c>
      <c r="BI40" s="58" t="str">
        <f t="shared" si="32"/>
        <v/>
      </c>
      <c r="BJ40" s="58" t="str">
        <f t="shared" si="33"/>
        <v/>
      </c>
      <c r="BK40" s="58" t="str">
        <f t="shared" si="34"/>
        <v/>
      </c>
      <c r="BL40" s="58" t="str">
        <f t="shared" si="35"/>
        <v/>
      </c>
      <c r="BN40" s="58" t="str">
        <f t="shared" si="23"/>
        <v/>
      </c>
      <c r="BO40" s="58" t="str">
        <f t="shared" si="24"/>
        <v/>
      </c>
      <c r="BP40" s="58" t="str">
        <f t="shared" si="25"/>
        <v/>
      </c>
      <c r="BQ40" s="58" t="str">
        <f t="shared" si="26"/>
        <v/>
      </c>
      <c r="BR40" s="58" t="str">
        <f t="shared" si="27"/>
        <v/>
      </c>
      <c r="BS40" s="59"/>
    </row>
    <row r="41" spans="2:71" ht="13.15" customHeight="1" x14ac:dyDescent="0.2">
      <c r="B41" s="16" t="s">
        <v>11</v>
      </c>
      <c r="E41" s="109">
        <f>IF(E39="","",IF(AP33&lt;EDATE(J9,12),AP33,(EDATE(J9,12))))</f>
        <v>44807</v>
      </c>
      <c r="G41" s="77"/>
      <c r="H41" s="107"/>
      <c r="O41" s="47" t="str">
        <f t="shared" si="9"/>
        <v/>
      </c>
      <c r="P41" s="53" t="str">
        <f t="shared" si="36"/>
        <v/>
      </c>
      <c r="Q41" s="169"/>
      <c r="R41" s="170"/>
      <c r="S41" s="170"/>
      <c r="T41" s="170"/>
      <c r="U41" s="171"/>
      <c r="V41" s="168"/>
      <c r="W41" s="54" t="str">
        <f t="shared" si="0"/>
        <v/>
      </c>
      <c r="X41" s="47" t="str">
        <f t="shared" si="1"/>
        <v/>
      </c>
      <c r="Y41" s="53" t="str">
        <f t="shared" si="11"/>
        <v/>
      </c>
      <c r="Z41" s="169"/>
      <c r="AA41" s="170"/>
      <c r="AB41" s="170"/>
      <c r="AC41" s="170"/>
      <c r="AD41" s="171"/>
      <c r="AE41" s="168"/>
      <c r="AF41" s="54" t="str">
        <f t="shared" si="30"/>
        <v/>
      </c>
      <c r="AG41" s="24"/>
      <c r="AH41" s="102"/>
      <c r="AI41" s="88"/>
      <c r="AJ41" s="88"/>
      <c r="AK41" s="88"/>
      <c r="AL41" s="103"/>
      <c r="AM41" s="103"/>
      <c r="AN41" s="38" t="s">
        <v>53</v>
      </c>
      <c r="AP41" s="234">
        <f>IF(AND(E49="ja",E39&lt;&gt;""),I25,IF(AND(E49="",E51&lt;&gt;""),IF(E39&lt;&gt;"",I25,I26)))+0.0001</f>
        <v>1E-4</v>
      </c>
      <c r="AS41" s="56">
        <f t="shared" si="3"/>
        <v>0</v>
      </c>
      <c r="AT41" s="56">
        <f t="shared" si="12"/>
        <v>0</v>
      </c>
      <c r="AU41" s="56">
        <f t="shared" si="13"/>
        <v>0</v>
      </c>
      <c r="AV41" s="56">
        <f t="shared" si="14"/>
        <v>0</v>
      </c>
      <c r="AW41" s="56">
        <f t="shared" si="15"/>
        <v>0</v>
      </c>
      <c r="AX41" s="57">
        <f t="shared" si="16"/>
        <v>0</v>
      </c>
      <c r="AY41" s="57">
        <f>SUM($AX$7:AX41)</f>
        <v>0</v>
      </c>
      <c r="AZ41" s="56">
        <f t="shared" si="4"/>
        <v>0</v>
      </c>
      <c r="BA41" s="56">
        <f t="shared" si="5"/>
        <v>0</v>
      </c>
      <c r="BB41" s="56">
        <f t="shared" si="6"/>
        <v>0</v>
      </c>
      <c r="BC41" s="56">
        <f t="shared" si="7"/>
        <v>0</v>
      </c>
      <c r="BD41" s="56">
        <f t="shared" si="8"/>
        <v>0</v>
      </c>
      <c r="BE41" s="57">
        <f t="shared" si="17"/>
        <v>0</v>
      </c>
      <c r="BF41" s="57">
        <f>SUM($BE$7:BE41)</f>
        <v>0</v>
      </c>
      <c r="BH41" s="58" t="str">
        <f t="shared" si="31"/>
        <v/>
      </c>
      <c r="BI41" s="58" t="str">
        <f t="shared" si="32"/>
        <v/>
      </c>
      <c r="BJ41" s="58" t="str">
        <f t="shared" si="33"/>
        <v/>
      </c>
      <c r="BK41" s="58" t="str">
        <f t="shared" si="34"/>
        <v/>
      </c>
      <c r="BL41" s="58" t="str">
        <f t="shared" si="35"/>
        <v/>
      </c>
      <c r="BN41" s="58" t="str">
        <f t="shared" si="23"/>
        <v/>
      </c>
      <c r="BO41" s="58" t="str">
        <f t="shared" si="24"/>
        <v/>
      </c>
      <c r="BP41" s="58" t="str">
        <f t="shared" si="25"/>
        <v/>
      </c>
      <c r="BQ41" s="58" t="str">
        <f t="shared" si="26"/>
        <v/>
      </c>
      <c r="BR41" s="58" t="str">
        <f t="shared" si="27"/>
        <v/>
      </c>
      <c r="BS41" s="59"/>
    </row>
    <row r="42" spans="2:71" ht="13.15" customHeight="1" x14ac:dyDescent="0.2">
      <c r="B42" s="16" t="str">
        <f>IF(J42="",CONCATENATE("laatste verlofdag op: ",AQ32),"onjuiste datum laatste verlofdag!")</f>
        <v xml:space="preserve">laatste verlofdag op: </v>
      </c>
      <c r="D42" s="104"/>
      <c r="E42" s="184"/>
      <c r="F42" s="110" t="str">
        <f>IF(G42="","","Å")</f>
        <v>Å</v>
      </c>
      <c r="G42" s="268" t="str">
        <f>IF(AND(E39&lt;&gt;"",E42&lt;&gt;"",BK339&lt;&gt;E42),"N.B. werkelijk laatste verlofdag: "&amp;TEXT(BK339, "dd-mm-jjj") &amp; ", pas de zelf ingevulde einddatum (E41) aan",IF(AND(E39="",E42&lt;&gt;""),"Gelieve de ingevulde datum te verwijderen",IF(AND(E41&lt;&gt;"",E42=""),"Gelieve de einddatum in te vullen",IF(E42&gt;E41,"datum ligt na maximale einddatum!",""))))</f>
        <v>Gelieve de einddatum in te vullen</v>
      </c>
      <c r="H42" s="268"/>
      <c r="I42" s="268"/>
      <c r="J42" s="268"/>
      <c r="K42" s="268"/>
      <c r="L42" s="268"/>
      <c r="M42" s="268"/>
      <c r="N42" s="268"/>
      <c r="O42" s="47" t="str">
        <f t="shared" si="9"/>
        <v/>
      </c>
      <c r="P42" s="53" t="str">
        <f t="shared" si="36"/>
        <v/>
      </c>
      <c r="Q42" s="169"/>
      <c r="R42" s="170"/>
      <c r="S42" s="170"/>
      <c r="T42" s="170"/>
      <c r="U42" s="171"/>
      <c r="V42" s="168"/>
      <c r="W42" s="54" t="str">
        <f t="shared" si="0"/>
        <v/>
      </c>
      <c r="X42" s="47" t="str">
        <f t="shared" si="1"/>
        <v/>
      </c>
      <c r="Y42" s="53" t="str">
        <f t="shared" si="11"/>
        <v/>
      </c>
      <c r="Z42" s="169"/>
      <c r="AA42" s="170"/>
      <c r="AB42" s="170"/>
      <c r="AC42" s="170"/>
      <c r="AD42" s="171"/>
      <c r="AE42" s="168"/>
      <c r="AF42" s="54" t="str">
        <f t="shared" si="30"/>
        <v/>
      </c>
      <c r="AG42" s="24"/>
      <c r="AH42" s="102"/>
      <c r="AI42" s="88"/>
      <c r="AJ42" s="88"/>
      <c r="AK42" s="88"/>
      <c r="AL42" s="103"/>
      <c r="AM42" s="103"/>
      <c r="AN42" s="89"/>
      <c r="AP42" s="200"/>
      <c r="AS42" s="56">
        <f t="shared" si="3"/>
        <v>0</v>
      </c>
      <c r="AT42" s="56">
        <f t="shared" si="12"/>
        <v>0</v>
      </c>
      <c r="AU42" s="56">
        <f t="shared" si="13"/>
        <v>0</v>
      </c>
      <c r="AV42" s="56">
        <f t="shared" si="14"/>
        <v>0</v>
      </c>
      <c r="AW42" s="56">
        <f t="shared" si="15"/>
        <v>0</v>
      </c>
      <c r="AX42" s="57">
        <f t="shared" si="16"/>
        <v>0</v>
      </c>
      <c r="AY42" s="57">
        <f>SUM($AX$7:AX42)</f>
        <v>0</v>
      </c>
      <c r="AZ42" s="56">
        <f t="shared" si="4"/>
        <v>0</v>
      </c>
      <c r="BA42" s="56">
        <f t="shared" si="5"/>
        <v>0</v>
      </c>
      <c r="BB42" s="56">
        <f t="shared" si="6"/>
        <v>0</v>
      </c>
      <c r="BC42" s="56">
        <f t="shared" si="7"/>
        <v>0</v>
      </c>
      <c r="BD42" s="56">
        <f t="shared" si="8"/>
        <v>0</v>
      </c>
      <c r="BE42" s="57">
        <f t="shared" si="17"/>
        <v>0</v>
      </c>
      <c r="BF42" s="57">
        <f>SUM($BE$7:BE42)</f>
        <v>0</v>
      </c>
      <c r="BH42" s="58" t="str">
        <f t="shared" si="31"/>
        <v/>
      </c>
      <c r="BI42" s="58" t="str">
        <f t="shared" si="32"/>
        <v/>
      </c>
      <c r="BJ42" s="58" t="str">
        <f t="shared" si="33"/>
        <v/>
      </c>
      <c r="BK42" s="58" t="str">
        <f t="shared" si="34"/>
        <v/>
      </c>
      <c r="BL42" s="58" t="str">
        <f t="shared" si="35"/>
        <v/>
      </c>
      <c r="BN42" s="58" t="str">
        <f t="shared" si="23"/>
        <v/>
      </c>
      <c r="BO42" s="58" t="str">
        <f t="shared" si="24"/>
        <v/>
      </c>
      <c r="BP42" s="58" t="str">
        <f t="shared" si="25"/>
        <v/>
      </c>
      <c r="BQ42" s="58" t="str">
        <f t="shared" si="26"/>
        <v/>
      </c>
      <c r="BR42" s="58" t="str">
        <f t="shared" si="27"/>
        <v/>
      </c>
      <c r="BS42" s="59"/>
    </row>
    <row r="43" spans="2:71" ht="13.15" customHeight="1" x14ac:dyDescent="0.2">
      <c r="B43" s="48" t="s">
        <v>101</v>
      </c>
      <c r="C43" s="48"/>
      <c r="D43" s="48"/>
      <c r="E43" s="207" t="str">
        <f>IF(E39="","",IF(E44="","",1-(E44*D13/I30)))</f>
        <v/>
      </c>
      <c r="F43" s="210" t="s">
        <v>9</v>
      </c>
      <c r="G43" s="112"/>
      <c r="I43" s="113"/>
      <c r="O43" s="47" t="str">
        <f t="shared" si="9"/>
        <v/>
      </c>
      <c r="P43" s="53" t="str">
        <f t="shared" si="36"/>
        <v/>
      </c>
      <c r="Q43" s="169"/>
      <c r="R43" s="170"/>
      <c r="S43" s="170"/>
      <c r="T43" s="170"/>
      <c r="U43" s="171"/>
      <c r="V43" s="168"/>
      <c r="W43" s="54" t="str">
        <f t="shared" si="0"/>
        <v/>
      </c>
      <c r="X43" s="47" t="str">
        <f t="shared" si="1"/>
        <v/>
      </c>
      <c r="Y43" s="53" t="str">
        <f t="shared" si="11"/>
        <v/>
      </c>
      <c r="Z43" s="169"/>
      <c r="AA43" s="170"/>
      <c r="AB43" s="170"/>
      <c r="AC43" s="170"/>
      <c r="AD43" s="171"/>
      <c r="AE43" s="168"/>
      <c r="AF43" s="54" t="str">
        <f t="shared" si="30"/>
        <v/>
      </c>
      <c r="AG43" s="24"/>
      <c r="AH43" s="24"/>
      <c r="AI43" s="62"/>
      <c r="AJ43" s="62"/>
      <c r="AK43" s="62"/>
      <c r="AL43" s="88"/>
      <c r="AM43" s="89"/>
      <c r="AN43" s="38" t="s">
        <v>62</v>
      </c>
      <c r="AP43" s="201" t="s">
        <v>61</v>
      </c>
      <c r="AS43" s="56">
        <f t="shared" si="3"/>
        <v>0</v>
      </c>
      <c r="AT43" s="56">
        <f t="shared" si="12"/>
        <v>0</v>
      </c>
      <c r="AU43" s="56">
        <f t="shared" si="13"/>
        <v>0</v>
      </c>
      <c r="AV43" s="56">
        <f t="shared" si="14"/>
        <v>0</v>
      </c>
      <c r="AW43" s="56">
        <f t="shared" si="15"/>
        <v>0</v>
      </c>
      <c r="AX43" s="57">
        <f t="shared" si="16"/>
        <v>0</v>
      </c>
      <c r="AY43" s="57">
        <f>SUM($AX$7:AX43)</f>
        <v>0</v>
      </c>
      <c r="AZ43" s="56">
        <f t="shared" si="4"/>
        <v>0</v>
      </c>
      <c r="BA43" s="56">
        <f t="shared" si="5"/>
        <v>0</v>
      </c>
      <c r="BB43" s="56">
        <f t="shared" si="6"/>
        <v>0</v>
      </c>
      <c r="BC43" s="56">
        <f t="shared" si="7"/>
        <v>0</v>
      </c>
      <c r="BD43" s="56">
        <f t="shared" si="8"/>
        <v>0</v>
      </c>
      <c r="BE43" s="57">
        <f t="shared" si="17"/>
        <v>0</v>
      </c>
      <c r="BF43" s="57">
        <f>SUM($BE$7:BE43)</f>
        <v>0</v>
      </c>
      <c r="BH43" s="58" t="str">
        <f t="shared" si="31"/>
        <v/>
      </c>
      <c r="BI43" s="58" t="str">
        <f t="shared" si="32"/>
        <v/>
      </c>
      <c r="BJ43" s="58" t="str">
        <f t="shared" si="33"/>
        <v/>
      </c>
      <c r="BK43" s="58" t="str">
        <f t="shared" si="34"/>
        <v/>
      </c>
      <c r="BL43" s="58" t="str">
        <f t="shared" si="35"/>
        <v/>
      </c>
      <c r="BN43" s="58" t="str">
        <f t="shared" si="23"/>
        <v/>
      </c>
      <c r="BO43" s="58" t="str">
        <f t="shared" si="24"/>
        <v/>
      </c>
      <c r="BP43" s="58" t="str">
        <f t="shared" si="25"/>
        <v/>
      </c>
      <c r="BQ43" s="58" t="str">
        <f t="shared" si="26"/>
        <v/>
      </c>
      <c r="BR43" s="58" t="str">
        <f t="shared" si="27"/>
        <v/>
      </c>
      <c r="BS43" s="59"/>
    </row>
    <row r="44" spans="2:71" ht="13.15" customHeight="1" x14ac:dyDescent="0.2">
      <c r="B44" s="16" t="s">
        <v>74</v>
      </c>
      <c r="E44" s="207" t="str">
        <f>IF(E39="","",IF(E42="","",(AX338*24)/(415*D13)*(75%/AP85)))</f>
        <v/>
      </c>
      <c r="F44" s="80" t="s">
        <v>9</v>
      </c>
      <c r="G44" s="112"/>
      <c r="I44" s="113"/>
      <c r="O44" s="47" t="str">
        <f t="shared" si="9"/>
        <v/>
      </c>
      <c r="P44" s="53" t="str">
        <f t="shared" si="36"/>
        <v/>
      </c>
      <c r="Q44" s="169"/>
      <c r="R44" s="170"/>
      <c r="S44" s="170"/>
      <c r="T44" s="170"/>
      <c r="U44" s="171"/>
      <c r="V44" s="168"/>
      <c r="W44" s="54" t="str">
        <f t="shared" si="0"/>
        <v/>
      </c>
      <c r="X44" s="47" t="str">
        <f t="shared" si="1"/>
        <v/>
      </c>
      <c r="Y44" s="53" t="str">
        <f t="shared" si="11"/>
        <v/>
      </c>
      <c r="Z44" s="169"/>
      <c r="AA44" s="170"/>
      <c r="AB44" s="170"/>
      <c r="AC44" s="170"/>
      <c r="AD44" s="171"/>
      <c r="AE44" s="168"/>
      <c r="AF44" s="54" t="str">
        <f t="shared" si="30"/>
        <v/>
      </c>
      <c r="AG44" s="24"/>
      <c r="AH44" s="24"/>
      <c r="AI44" s="62"/>
      <c r="AJ44" s="62"/>
      <c r="AK44" s="62"/>
      <c r="AL44" s="88"/>
      <c r="AM44" s="89"/>
      <c r="AN44" s="38" t="s">
        <v>62</v>
      </c>
      <c r="AP44" s="202"/>
      <c r="AS44" s="56">
        <f t="shared" si="3"/>
        <v>0</v>
      </c>
      <c r="AT44" s="56">
        <f t="shared" si="12"/>
        <v>0</v>
      </c>
      <c r="AU44" s="56">
        <f t="shared" si="13"/>
        <v>0</v>
      </c>
      <c r="AV44" s="56">
        <f t="shared" si="14"/>
        <v>0</v>
      </c>
      <c r="AW44" s="56">
        <f t="shared" si="15"/>
        <v>0</v>
      </c>
      <c r="AX44" s="57">
        <f t="shared" si="16"/>
        <v>0</v>
      </c>
      <c r="AY44" s="57">
        <f>SUM($AX$7:AX44)</f>
        <v>0</v>
      </c>
      <c r="AZ44" s="56">
        <f t="shared" si="4"/>
        <v>0</v>
      </c>
      <c r="BA44" s="56">
        <f t="shared" si="5"/>
        <v>0</v>
      </c>
      <c r="BB44" s="56">
        <f t="shared" si="6"/>
        <v>0</v>
      </c>
      <c r="BC44" s="56">
        <f t="shared" si="7"/>
        <v>0</v>
      </c>
      <c r="BD44" s="56">
        <f t="shared" si="8"/>
        <v>0</v>
      </c>
      <c r="BE44" s="57">
        <f t="shared" si="17"/>
        <v>0</v>
      </c>
      <c r="BF44" s="57">
        <f>SUM($BE$7:BE44)</f>
        <v>0</v>
      </c>
      <c r="BH44" s="58" t="str">
        <f t="shared" si="31"/>
        <v/>
      </c>
      <c r="BI44" s="58" t="str">
        <f t="shared" si="32"/>
        <v/>
      </c>
      <c r="BJ44" s="58" t="str">
        <f t="shared" si="33"/>
        <v/>
      </c>
      <c r="BK44" s="58" t="str">
        <f t="shared" si="34"/>
        <v/>
      </c>
      <c r="BL44" s="58" t="str">
        <f t="shared" si="35"/>
        <v/>
      </c>
      <c r="BN44" s="58" t="str">
        <f t="shared" si="23"/>
        <v/>
      </c>
      <c r="BO44" s="58" t="str">
        <f t="shared" si="24"/>
        <v/>
      </c>
      <c r="BP44" s="58" t="str">
        <f t="shared" si="25"/>
        <v/>
      </c>
      <c r="BQ44" s="58" t="str">
        <f t="shared" si="26"/>
        <v/>
      </c>
      <c r="BR44" s="58" t="str">
        <f t="shared" si="27"/>
        <v/>
      </c>
      <c r="BS44" s="59"/>
    </row>
    <row r="45" spans="2:71" ht="13.15" customHeight="1" x14ac:dyDescent="0.2">
      <c r="B45" s="16" t="str">
        <f>IF(E42="","",IF(AN6=1,"lesuren betaald verlof","uren betaald verlof"))</f>
        <v/>
      </c>
      <c r="E45" s="188" t="str">
        <f>IF(E42="","",AX338)</f>
        <v/>
      </c>
      <c r="F45" s="80"/>
      <c r="G45" s="114"/>
      <c r="I45" s="113"/>
      <c r="O45" s="47" t="str">
        <f t="shared" si="9"/>
        <v/>
      </c>
      <c r="P45" s="53" t="str">
        <f t="shared" si="36"/>
        <v/>
      </c>
      <c r="Q45" s="169"/>
      <c r="R45" s="170"/>
      <c r="S45" s="170"/>
      <c r="T45" s="170"/>
      <c r="U45" s="171"/>
      <c r="V45" s="168"/>
      <c r="W45" s="54" t="str">
        <f t="shared" si="0"/>
        <v/>
      </c>
      <c r="X45" s="47" t="str">
        <f t="shared" si="1"/>
        <v/>
      </c>
      <c r="Y45" s="53" t="str">
        <f t="shared" si="11"/>
        <v/>
      </c>
      <c r="Z45" s="169"/>
      <c r="AA45" s="170"/>
      <c r="AB45" s="170"/>
      <c r="AC45" s="170"/>
      <c r="AD45" s="171"/>
      <c r="AE45" s="168"/>
      <c r="AF45" s="54" t="str">
        <f t="shared" si="30"/>
        <v/>
      </c>
      <c r="AG45" s="24"/>
      <c r="AH45" s="24"/>
      <c r="AI45" s="62"/>
      <c r="AJ45" s="62"/>
      <c r="AK45" s="62"/>
      <c r="AL45" s="88"/>
      <c r="AM45" s="89"/>
      <c r="AN45" s="89"/>
      <c r="AS45" s="56">
        <f t="shared" si="3"/>
        <v>0</v>
      </c>
      <c r="AT45" s="56">
        <f t="shared" si="12"/>
        <v>0</v>
      </c>
      <c r="AU45" s="56">
        <f t="shared" si="13"/>
        <v>0</v>
      </c>
      <c r="AV45" s="56">
        <f t="shared" si="14"/>
        <v>0</v>
      </c>
      <c r="AW45" s="56">
        <f t="shared" si="15"/>
        <v>0</v>
      </c>
      <c r="AX45" s="57">
        <f t="shared" si="16"/>
        <v>0</v>
      </c>
      <c r="AY45" s="57">
        <f>SUM($AX$7:AX45)</f>
        <v>0</v>
      </c>
      <c r="AZ45" s="56">
        <f t="shared" si="4"/>
        <v>0</v>
      </c>
      <c r="BA45" s="56">
        <f t="shared" si="5"/>
        <v>0</v>
      </c>
      <c r="BB45" s="56">
        <f t="shared" si="6"/>
        <v>0</v>
      </c>
      <c r="BC45" s="56">
        <f t="shared" si="7"/>
        <v>0</v>
      </c>
      <c r="BD45" s="56">
        <f t="shared" si="8"/>
        <v>0</v>
      </c>
      <c r="BE45" s="57">
        <f t="shared" si="17"/>
        <v>0</v>
      </c>
      <c r="BF45" s="57">
        <f>SUM($BE$7:BE45)</f>
        <v>0</v>
      </c>
      <c r="BH45" s="58" t="str">
        <f t="shared" si="31"/>
        <v/>
      </c>
      <c r="BI45" s="58" t="str">
        <f t="shared" si="32"/>
        <v/>
      </c>
      <c r="BJ45" s="58" t="str">
        <f t="shared" si="33"/>
        <v/>
      </c>
      <c r="BK45" s="58" t="str">
        <f t="shared" si="34"/>
        <v/>
      </c>
      <c r="BL45" s="58" t="str">
        <f t="shared" si="35"/>
        <v/>
      </c>
      <c r="BN45" s="58" t="str">
        <f t="shared" si="23"/>
        <v/>
      </c>
      <c r="BO45" s="58" t="str">
        <f t="shared" si="24"/>
        <v/>
      </c>
      <c r="BP45" s="58" t="str">
        <f t="shared" si="25"/>
        <v/>
      </c>
      <c r="BQ45" s="58" t="str">
        <f t="shared" si="26"/>
        <v/>
      </c>
      <c r="BR45" s="58" t="str">
        <f t="shared" si="27"/>
        <v/>
      </c>
      <c r="BS45" s="59"/>
    </row>
    <row r="46" spans="2:71" ht="13.15" customHeight="1" x14ac:dyDescent="0.2">
      <c r="B46" s="16" t="str">
        <f>IF(E42="","",IF(AN6=1,"bruto uren betaald verlof",""))</f>
        <v/>
      </c>
      <c r="E46" s="80" t="str">
        <f>IF(E42="","",IF(AN6=1,IF(G5="PO",E45/AP54,E45/AQ54),""))</f>
        <v/>
      </c>
      <c r="F46" s="80"/>
      <c r="G46" s="114"/>
      <c r="I46" s="113"/>
      <c r="O46" s="47" t="str">
        <f t="shared" si="9"/>
        <v/>
      </c>
      <c r="P46" s="53" t="str">
        <f t="shared" si="36"/>
        <v/>
      </c>
      <c r="Q46" s="169"/>
      <c r="R46" s="170"/>
      <c r="S46" s="170"/>
      <c r="T46" s="170"/>
      <c r="U46" s="171"/>
      <c r="V46" s="168"/>
      <c r="W46" s="54" t="str">
        <f t="shared" si="0"/>
        <v/>
      </c>
      <c r="X46" s="47" t="str">
        <f t="shared" si="1"/>
        <v/>
      </c>
      <c r="Y46" s="53" t="str">
        <f t="shared" si="11"/>
        <v/>
      </c>
      <c r="Z46" s="169"/>
      <c r="AA46" s="170"/>
      <c r="AB46" s="170"/>
      <c r="AC46" s="170"/>
      <c r="AD46" s="171"/>
      <c r="AE46" s="168"/>
      <c r="AF46" s="54" t="str">
        <f t="shared" si="30"/>
        <v/>
      </c>
      <c r="AG46" s="24"/>
      <c r="AH46" s="24"/>
      <c r="AI46" s="62"/>
      <c r="AJ46" s="62"/>
      <c r="AK46" s="62"/>
      <c r="AL46" s="88"/>
      <c r="AM46" s="89"/>
      <c r="AN46" s="38" t="s">
        <v>64</v>
      </c>
      <c r="AP46" s="201" t="s">
        <v>65</v>
      </c>
      <c r="AS46" s="56">
        <f t="shared" si="3"/>
        <v>0</v>
      </c>
      <c r="AT46" s="56">
        <f t="shared" si="12"/>
        <v>0</v>
      </c>
      <c r="AU46" s="56">
        <f t="shared" si="13"/>
        <v>0</v>
      </c>
      <c r="AV46" s="56">
        <f t="shared" si="14"/>
        <v>0</v>
      </c>
      <c r="AW46" s="56">
        <f t="shared" si="15"/>
        <v>0</v>
      </c>
      <c r="AX46" s="57">
        <f t="shared" si="16"/>
        <v>0</v>
      </c>
      <c r="AY46" s="57">
        <f>SUM($AX$7:AX46)</f>
        <v>0</v>
      </c>
      <c r="AZ46" s="56">
        <f t="shared" si="4"/>
        <v>0</v>
      </c>
      <c r="BA46" s="56">
        <f t="shared" si="5"/>
        <v>0</v>
      </c>
      <c r="BB46" s="56">
        <f t="shared" si="6"/>
        <v>0</v>
      </c>
      <c r="BC46" s="56">
        <f t="shared" si="7"/>
        <v>0</v>
      </c>
      <c r="BD46" s="56">
        <f t="shared" si="8"/>
        <v>0</v>
      </c>
      <c r="BE46" s="57">
        <f t="shared" si="17"/>
        <v>0</v>
      </c>
      <c r="BF46" s="57">
        <f>SUM($BE$7:BE46)</f>
        <v>0</v>
      </c>
      <c r="BH46" s="58" t="str">
        <f t="shared" si="31"/>
        <v/>
      </c>
      <c r="BI46" s="58" t="str">
        <f t="shared" si="32"/>
        <v/>
      </c>
      <c r="BJ46" s="58" t="str">
        <f t="shared" si="33"/>
        <v/>
      </c>
      <c r="BK46" s="58" t="str">
        <f t="shared" si="34"/>
        <v/>
      </c>
      <c r="BL46" s="58" t="str">
        <f t="shared" si="35"/>
        <v/>
      </c>
      <c r="BN46" s="58" t="str">
        <f>IF(AZ46=0,"",$Y46)</f>
        <v/>
      </c>
      <c r="BO46" s="58" t="str">
        <f>IF(BA46=0,"",$Y46+1)</f>
        <v/>
      </c>
      <c r="BP46" s="58" t="str">
        <f>IF(BB46=0,"",$Y46+2)</f>
        <v/>
      </c>
      <c r="BQ46" s="58" t="str">
        <f>IF(BC46=0,"",$Y46+3)</f>
        <v/>
      </c>
      <c r="BR46" s="58" t="str">
        <f>IF(BD46=0,"",$Y46+4)</f>
        <v/>
      </c>
      <c r="BS46" s="59"/>
    </row>
    <row r="47" spans="2:71" ht="13.15" customHeight="1" x14ac:dyDescent="0.2">
      <c r="B47" s="63"/>
      <c r="C47" s="63"/>
      <c r="D47" s="63"/>
      <c r="E47" s="258" t="str">
        <f>IF(AND(BK338&lt;&gt;"",$E$39&lt;&gt;BK338,SUM(Q7:U7)&lt;&gt;0,$AP$25=TRUE),CONCATENATE("let op: de eerste verlofdag valt op ",TEXT(WEEKDAY(BK338,1),"dddd "),TEXT(BK338,"d mmmm jjjj")),"")</f>
        <v/>
      </c>
      <c r="F47" s="258"/>
      <c r="G47" s="258"/>
      <c r="H47" s="258"/>
      <c r="I47" s="258"/>
      <c r="J47" s="258"/>
      <c r="K47" s="258"/>
      <c r="L47" s="258"/>
      <c r="M47" s="258"/>
      <c r="O47" s="47" t="str">
        <f t="shared" si="9"/>
        <v/>
      </c>
      <c r="P47" s="53" t="str">
        <f t="shared" si="36"/>
        <v/>
      </c>
      <c r="Q47" s="169"/>
      <c r="R47" s="170"/>
      <c r="S47" s="170"/>
      <c r="T47" s="170"/>
      <c r="U47" s="171"/>
      <c r="V47" s="168"/>
      <c r="W47" s="54" t="str">
        <f t="shared" si="0"/>
        <v/>
      </c>
      <c r="X47" s="47" t="str">
        <f t="shared" si="1"/>
        <v/>
      </c>
      <c r="Y47" s="53" t="str">
        <f t="shared" si="11"/>
        <v/>
      </c>
      <c r="Z47" s="169"/>
      <c r="AA47" s="170"/>
      <c r="AB47" s="170"/>
      <c r="AC47" s="170"/>
      <c r="AD47" s="171"/>
      <c r="AE47" s="168"/>
      <c r="AF47" s="54" t="str">
        <f t="shared" si="30"/>
        <v/>
      </c>
      <c r="AG47" s="24"/>
      <c r="AH47" s="24"/>
      <c r="AI47" s="62"/>
      <c r="AJ47" s="62"/>
      <c r="AK47" s="62"/>
      <c r="AL47" s="88"/>
      <c r="AM47" s="89"/>
      <c r="AN47" s="38" t="s">
        <v>64</v>
      </c>
      <c r="AP47" s="203" t="s">
        <v>66</v>
      </c>
      <c r="AS47" s="56">
        <f t="shared" si="3"/>
        <v>0</v>
      </c>
      <c r="AT47" s="56">
        <f t="shared" si="12"/>
        <v>0</v>
      </c>
      <c r="AU47" s="56">
        <f t="shared" si="13"/>
        <v>0</v>
      </c>
      <c r="AV47" s="56">
        <f t="shared" si="14"/>
        <v>0</v>
      </c>
      <c r="AW47" s="56">
        <f t="shared" si="15"/>
        <v>0</v>
      </c>
      <c r="AX47" s="57">
        <f t="shared" si="16"/>
        <v>0</v>
      </c>
      <c r="AY47" s="57">
        <f>SUM($AX$7:AX47)</f>
        <v>0</v>
      </c>
      <c r="AZ47" s="56">
        <f t="shared" si="4"/>
        <v>0</v>
      </c>
      <c r="BA47" s="56">
        <f t="shared" si="5"/>
        <v>0</v>
      </c>
      <c r="BB47" s="56">
        <f t="shared" si="6"/>
        <v>0</v>
      </c>
      <c r="BC47" s="56">
        <f t="shared" si="7"/>
        <v>0</v>
      </c>
      <c r="BD47" s="56">
        <f t="shared" si="8"/>
        <v>0</v>
      </c>
      <c r="BE47" s="57">
        <f t="shared" si="17"/>
        <v>0</v>
      </c>
      <c r="BF47" s="57">
        <f>SUM($BE$7:BE47)</f>
        <v>0</v>
      </c>
      <c r="BH47" s="58" t="str">
        <f t="shared" si="31"/>
        <v/>
      </c>
      <c r="BI47" s="58" t="str">
        <f t="shared" si="32"/>
        <v/>
      </c>
      <c r="BJ47" s="58" t="str">
        <f t="shared" si="33"/>
        <v/>
      </c>
      <c r="BK47" s="58" t="str">
        <f t="shared" si="34"/>
        <v/>
      </c>
      <c r="BL47" s="58" t="str">
        <f t="shared" si="35"/>
        <v/>
      </c>
      <c r="BN47" s="58" t="str">
        <f t="shared" si="23"/>
        <v/>
      </c>
      <c r="BO47" s="58" t="str">
        <f t="shared" si="24"/>
        <v/>
      </c>
      <c r="BP47" s="58" t="str">
        <f t="shared" si="25"/>
        <v/>
      </c>
      <c r="BQ47" s="58" t="str">
        <f t="shared" si="26"/>
        <v/>
      </c>
      <c r="BR47" s="58" t="str">
        <f t="shared" si="27"/>
        <v/>
      </c>
      <c r="BS47" s="59"/>
    </row>
    <row r="48" spans="2:71" ht="13.15" customHeight="1" x14ac:dyDescent="0.2">
      <c r="B48" s="32" t="s">
        <v>2</v>
      </c>
      <c r="I48" s="115"/>
      <c r="N48" s="242"/>
      <c r="O48" s="47" t="str">
        <f t="shared" si="9"/>
        <v/>
      </c>
      <c r="P48" s="53" t="str">
        <f t="shared" si="36"/>
        <v/>
      </c>
      <c r="Q48" s="169"/>
      <c r="R48" s="170"/>
      <c r="S48" s="170"/>
      <c r="T48" s="170"/>
      <c r="U48" s="171"/>
      <c r="V48" s="168"/>
      <c r="W48" s="54" t="str">
        <f t="shared" si="0"/>
        <v/>
      </c>
      <c r="X48" s="47" t="str">
        <f t="shared" si="1"/>
        <v/>
      </c>
      <c r="Y48" s="53" t="str">
        <f t="shared" si="11"/>
        <v/>
      </c>
      <c r="Z48" s="169"/>
      <c r="AA48" s="170"/>
      <c r="AB48" s="170"/>
      <c r="AC48" s="170"/>
      <c r="AD48" s="171"/>
      <c r="AE48" s="168"/>
      <c r="AF48" s="54" t="str">
        <f t="shared" si="30"/>
        <v/>
      </c>
      <c r="AG48" s="24"/>
      <c r="AH48" s="24"/>
      <c r="AI48" s="62"/>
      <c r="AJ48" s="62"/>
      <c r="AK48" s="62"/>
      <c r="AL48" s="62"/>
      <c r="AN48" s="20"/>
      <c r="AR48" s="21"/>
      <c r="AS48" s="56">
        <f t="shared" si="3"/>
        <v>0</v>
      </c>
      <c r="AT48" s="56">
        <f t="shared" si="12"/>
        <v>0</v>
      </c>
      <c r="AU48" s="56">
        <f t="shared" si="13"/>
        <v>0</v>
      </c>
      <c r="AV48" s="56">
        <f t="shared" si="14"/>
        <v>0</v>
      </c>
      <c r="AW48" s="56">
        <f t="shared" si="15"/>
        <v>0</v>
      </c>
      <c r="AX48" s="57">
        <f t="shared" si="16"/>
        <v>0</v>
      </c>
      <c r="AY48" s="57">
        <f>SUM($AX$7:AX48)</f>
        <v>0</v>
      </c>
      <c r="AZ48" s="56">
        <f t="shared" si="4"/>
        <v>0</v>
      </c>
      <c r="BA48" s="56">
        <f t="shared" si="5"/>
        <v>0</v>
      </c>
      <c r="BB48" s="56">
        <f t="shared" si="6"/>
        <v>0</v>
      </c>
      <c r="BC48" s="56">
        <f t="shared" si="7"/>
        <v>0</v>
      </c>
      <c r="BD48" s="56">
        <f t="shared" si="8"/>
        <v>0</v>
      </c>
      <c r="BE48" s="57">
        <f t="shared" si="17"/>
        <v>0</v>
      </c>
      <c r="BF48" s="57">
        <f>SUM($BE$7:BE48)</f>
        <v>0</v>
      </c>
      <c r="BH48" s="58" t="str">
        <f t="shared" si="31"/>
        <v/>
      </c>
      <c r="BI48" s="58" t="str">
        <f t="shared" si="32"/>
        <v/>
      </c>
      <c r="BJ48" s="58" t="str">
        <f t="shared" si="33"/>
        <v/>
      </c>
      <c r="BK48" s="58" t="str">
        <f t="shared" si="34"/>
        <v/>
      </c>
      <c r="BL48" s="58" t="str">
        <f t="shared" si="35"/>
        <v/>
      </c>
      <c r="BN48" s="58" t="str">
        <f t="shared" si="23"/>
        <v/>
      </c>
      <c r="BO48" s="58" t="str">
        <f t="shared" si="24"/>
        <v/>
      </c>
      <c r="BP48" s="58" t="str">
        <f t="shared" si="25"/>
        <v/>
      </c>
      <c r="BQ48" s="58" t="str">
        <f t="shared" si="26"/>
        <v/>
      </c>
      <c r="BR48" s="58" t="str">
        <f t="shared" si="27"/>
        <v/>
      </c>
      <c r="BS48" s="59"/>
    </row>
    <row r="49" spans="2:71" ht="13.15" customHeight="1" x14ac:dyDescent="0.2">
      <c r="B49" s="16" t="str">
        <f>IF(E39&lt;&gt;"","aansluitend onbetaald verlof?","")</f>
        <v>aansluitend onbetaald verlof?</v>
      </c>
      <c r="E49" s="186"/>
      <c r="F49" s="110" t="str">
        <f>IF(G49="","","Å")</f>
        <v/>
      </c>
      <c r="G49" s="259" t="str">
        <f>IF(AND(E49&lt;&gt;"",E49&lt;&gt;"ja"),"alleen 'ja' invullen!",IF(AND(E49&lt;&gt;"",B49=""),"wissen",""))</f>
        <v/>
      </c>
      <c r="H49" s="259"/>
      <c r="I49" s="259"/>
      <c r="J49" s="243"/>
      <c r="K49" s="243"/>
      <c r="L49" s="243"/>
      <c r="M49" s="116"/>
      <c r="O49" s="47" t="str">
        <f t="shared" si="9"/>
        <v/>
      </c>
      <c r="P49" s="53" t="str">
        <f t="shared" si="36"/>
        <v/>
      </c>
      <c r="Q49" s="169"/>
      <c r="R49" s="170"/>
      <c r="S49" s="170"/>
      <c r="T49" s="170"/>
      <c r="U49" s="171"/>
      <c r="V49" s="168"/>
      <c r="W49" s="54" t="str">
        <f t="shared" si="0"/>
        <v/>
      </c>
      <c r="X49" s="47" t="str">
        <f t="shared" si="1"/>
        <v/>
      </c>
      <c r="Y49" s="53" t="str">
        <f t="shared" si="11"/>
        <v/>
      </c>
      <c r="Z49" s="169"/>
      <c r="AA49" s="170"/>
      <c r="AB49" s="170"/>
      <c r="AC49" s="170"/>
      <c r="AD49" s="171"/>
      <c r="AE49" s="168"/>
      <c r="AF49" s="54" t="str">
        <f t="shared" si="30"/>
        <v/>
      </c>
      <c r="AG49" s="24"/>
      <c r="AH49" s="24"/>
      <c r="AI49" s="62"/>
      <c r="AJ49" s="62"/>
      <c r="AK49" s="62"/>
      <c r="AL49" s="62"/>
      <c r="AN49" s="38" t="s">
        <v>75</v>
      </c>
      <c r="AP49" s="198">
        <f>IF(G5="PO",580,415)</f>
        <v>580</v>
      </c>
      <c r="AQ49" s="21">
        <f>F26-F23</f>
        <v>0</v>
      </c>
      <c r="AS49" s="56">
        <f t="shared" si="3"/>
        <v>0</v>
      </c>
      <c r="AT49" s="56">
        <f t="shared" si="12"/>
        <v>0</v>
      </c>
      <c r="AU49" s="56">
        <f t="shared" si="13"/>
        <v>0</v>
      </c>
      <c r="AV49" s="56">
        <f t="shared" si="14"/>
        <v>0</v>
      </c>
      <c r="AW49" s="56">
        <f t="shared" si="15"/>
        <v>0</v>
      </c>
      <c r="AX49" s="57">
        <f t="shared" si="16"/>
        <v>0</v>
      </c>
      <c r="AY49" s="57">
        <f>SUM($AX$7:AX49)</f>
        <v>0</v>
      </c>
      <c r="AZ49" s="56">
        <f t="shared" si="4"/>
        <v>0</v>
      </c>
      <c r="BA49" s="56">
        <f t="shared" si="5"/>
        <v>0</v>
      </c>
      <c r="BB49" s="56">
        <f t="shared" si="6"/>
        <v>0</v>
      </c>
      <c r="BC49" s="56">
        <f t="shared" si="7"/>
        <v>0</v>
      </c>
      <c r="BD49" s="56">
        <f t="shared" si="8"/>
        <v>0</v>
      </c>
      <c r="BE49" s="57">
        <f t="shared" si="17"/>
        <v>0</v>
      </c>
      <c r="BF49" s="57">
        <f>SUM($BE$7:BE49)</f>
        <v>0</v>
      </c>
      <c r="BH49" s="58" t="str">
        <f t="shared" si="31"/>
        <v/>
      </c>
      <c r="BI49" s="58" t="str">
        <f t="shared" si="32"/>
        <v/>
      </c>
      <c r="BJ49" s="58" t="str">
        <f t="shared" si="33"/>
        <v/>
      </c>
      <c r="BK49" s="58" t="str">
        <f t="shared" si="34"/>
        <v/>
      </c>
      <c r="BL49" s="58" t="str">
        <f t="shared" si="35"/>
        <v/>
      </c>
      <c r="BN49" s="58" t="str">
        <f t="shared" si="23"/>
        <v/>
      </c>
      <c r="BO49" s="58" t="str">
        <f t="shared" si="24"/>
        <v/>
      </c>
      <c r="BP49" s="58" t="str">
        <f t="shared" si="25"/>
        <v/>
      </c>
      <c r="BQ49" s="58" t="str">
        <f t="shared" si="26"/>
        <v/>
      </c>
      <c r="BR49" s="58" t="str">
        <f t="shared" si="27"/>
        <v/>
      </c>
      <c r="BS49" s="59"/>
    </row>
    <row r="50" spans="2:71" ht="13.15" customHeight="1" x14ac:dyDescent="0.2">
      <c r="B50" s="48" t="str">
        <f>IF(AND(E39&lt;&gt;"",E56="",E49="ja"),CONCATENATE("eerste verlofdag op: ",AQ34,""),IF(AND(E50&lt;&gt;"",E56&lt;&gt;""),"ingangsdatum onbetaald verlof",""))</f>
        <v/>
      </c>
      <c r="D50" s="104"/>
      <c r="E50" s="185" t="str">
        <f>IF(E42&lt;E39,"",IF(OR(E39="",E42=""),"",IF(E49="ja",E42+1,"")))</f>
        <v/>
      </c>
      <c r="F50" s="118" t="str">
        <f>IF(OR(G50="",G50="de eerste verlofdag deze periode:"),"","Å")</f>
        <v/>
      </c>
      <c r="G50" s="256" t="str">
        <f>IF(E50="","",IF(E50&gt;E53,"niet binnen 12 maanden!",""))</f>
        <v/>
      </c>
      <c r="H50" s="256"/>
      <c r="I50" s="256"/>
      <c r="J50" s="260" t="s">
        <v>60</v>
      </c>
      <c r="K50" s="260"/>
      <c r="L50" s="260"/>
      <c r="O50" s="47" t="str">
        <f t="shared" si="9"/>
        <v/>
      </c>
      <c r="P50" s="53" t="str">
        <f t="shared" si="36"/>
        <v/>
      </c>
      <c r="Q50" s="169"/>
      <c r="R50" s="170"/>
      <c r="S50" s="170"/>
      <c r="T50" s="170"/>
      <c r="U50" s="171"/>
      <c r="V50" s="168"/>
      <c r="W50" s="54" t="str">
        <f t="shared" si="0"/>
        <v/>
      </c>
      <c r="X50" s="47" t="str">
        <f t="shared" si="1"/>
        <v/>
      </c>
      <c r="Y50" s="53" t="str">
        <f t="shared" si="11"/>
        <v/>
      </c>
      <c r="Z50" s="169"/>
      <c r="AA50" s="170"/>
      <c r="AB50" s="170"/>
      <c r="AC50" s="170"/>
      <c r="AD50" s="171"/>
      <c r="AE50" s="168"/>
      <c r="AF50" s="54" t="str">
        <f t="shared" si="30"/>
        <v/>
      </c>
      <c r="AG50" s="24"/>
      <c r="AH50" s="24"/>
      <c r="AI50" s="62"/>
      <c r="AJ50" s="62"/>
      <c r="AK50" s="62"/>
      <c r="AL50" s="62"/>
      <c r="AN50" s="38" t="s">
        <v>76</v>
      </c>
      <c r="AQ50" s="21">
        <f>IF(G5="PO",233,188)</f>
        <v>233</v>
      </c>
      <c r="AS50" s="56">
        <f t="shared" si="3"/>
        <v>0</v>
      </c>
      <c r="AT50" s="56">
        <f t="shared" si="12"/>
        <v>0</v>
      </c>
      <c r="AU50" s="56">
        <f t="shared" si="13"/>
        <v>0</v>
      </c>
      <c r="AV50" s="56">
        <f t="shared" si="14"/>
        <v>0</v>
      </c>
      <c r="AW50" s="56">
        <f t="shared" si="15"/>
        <v>0</v>
      </c>
      <c r="AX50" s="57">
        <f t="shared" si="16"/>
        <v>0</v>
      </c>
      <c r="AY50" s="57">
        <f>SUM($AX$7:AX50)</f>
        <v>0</v>
      </c>
      <c r="AZ50" s="56">
        <f t="shared" si="4"/>
        <v>0</v>
      </c>
      <c r="BA50" s="56">
        <f t="shared" si="5"/>
        <v>0</v>
      </c>
      <c r="BB50" s="56">
        <f t="shared" si="6"/>
        <v>0</v>
      </c>
      <c r="BC50" s="56">
        <f t="shared" si="7"/>
        <v>0</v>
      </c>
      <c r="BD50" s="56">
        <f t="shared" si="8"/>
        <v>0</v>
      </c>
      <c r="BE50" s="57">
        <f t="shared" si="17"/>
        <v>0</v>
      </c>
      <c r="BF50" s="57">
        <f>SUM($BE$7:BE50)</f>
        <v>0</v>
      </c>
      <c r="BH50" s="58" t="str">
        <f t="shared" si="31"/>
        <v/>
      </c>
      <c r="BI50" s="58" t="str">
        <f t="shared" si="32"/>
        <v/>
      </c>
      <c r="BJ50" s="58" t="str">
        <f t="shared" si="33"/>
        <v/>
      </c>
      <c r="BK50" s="58" t="str">
        <f t="shared" si="34"/>
        <v/>
      </c>
      <c r="BL50" s="58" t="str">
        <f t="shared" si="35"/>
        <v/>
      </c>
      <c r="BN50" s="58" t="str">
        <f t="shared" si="23"/>
        <v/>
      </c>
      <c r="BO50" s="58" t="str">
        <f t="shared" si="24"/>
        <v/>
      </c>
      <c r="BP50" s="58" t="str">
        <f t="shared" si="25"/>
        <v/>
      </c>
      <c r="BQ50" s="58" t="str">
        <f t="shared" si="26"/>
        <v/>
      </c>
      <c r="BR50" s="58" t="str">
        <f t="shared" si="27"/>
        <v/>
      </c>
      <c r="BS50" s="59"/>
    </row>
    <row r="51" spans="2:71" ht="13.15" customHeight="1" x14ac:dyDescent="0.2">
      <c r="B51" s="16" t="s">
        <v>125</v>
      </c>
      <c r="E51" s="191"/>
      <c r="F51" s="110" t="str">
        <f>IF(G51="","","Å")</f>
        <v/>
      </c>
      <c r="G51" s="256" t="str">
        <f>IF(OR(AND(E39&lt;&gt;"",E51&lt;&gt;""),AND(E50&lt;&gt;"",E51&lt;&gt;"")),"ingevulde datum wissen","")</f>
        <v/>
      </c>
      <c r="H51" s="256"/>
      <c r="I51" s="256"/>
      <c r="J51" s="256"/>
      <c r="K51" s="256"/>
      <c r="L51" s="256"/>
      <c r="M51" s="119"/>
      <c r="N51" s="242"/>
      <c r="O51" s="47" t="str">
        <f t="shared" si="9"/>
        <v/>
      </c>
      <c r="P51" s="53" t="str">
        <f t="shared" si="36"/>
        <v/>
      </c>
      <c r="Q51" s="169"/>
      <c r="R51" s="170"/>
      <c r="S51" s="170"/>
      <c r="T51" s="170"/>
      <c r="U51" s="171"/>
      <c r="V51" s="168"/>
      <c r="W51" s="54" t="str">
        <f t="shared" si="0"/>
        <v/>
      </c>
      <c r="X51" s="47" t="str">
        <f t="shared" si="1"/>
        <v/>
      </c>
      <c r="Y51" s="53" t="str">
        <f t="shared" si="11"/>
        <v/>
      </c>
      <c r="Z51" s="169"/>
      <c r="AA51" s="170"/>
      <c r="AB51" s="170"/>
      <c r="AC51" s="170"/>
      <c r="AD51" s="171"/>
      <c r="AE51" s="168"/>
      <c r="AF51" s="54" t="str">
        <f t="shared" si="30"/>
        <v/>
      </c>
      <c r="AG51" s="24"/>
      <c r="AH51" s="24"/>
      <c r="AI51" s="62"/>
      <c r="AJ51" s="62"/>
      <c r="AK51" s="62"/>
      <c r="AL51" s="62"/>
      <c r="AN51" s="38" t="s">
        <v>67</v>
      </c>
      <c r="AP51" s="74" t="s">
        <v>65</v>
      </c>
      <c r="AQ51" s="21" t="s">
        <v>66</v>
      </c>
      <c r="AS51" s="56">
        <f t="shared" si="3"/>
        <v>0</v>
      </c>
      <c r="AT51" s="56">
        <f t="shared" si="12"/>
        <v>0</v>
      </c>
      <c r="AU51" s="56">
        <f t="shared" si="13"/>
        <v>0</v>
      </c>
      <c r="AV51" s="56">
        <f t="shared" si="14"/>
        <v>0</v>
      </c>
      <c r="AW51" s="56">
        <f t="shared" si="15"/>
        <v>0</v>
      </c>
      <c r="AX51" s="57">
        <f t="shared" si="16"/>
        <v>0</v>
      </c>
      <c r="AY51" s="57">
        <f>SUM($AX$7:AX51)</f>
        <v>0</v>
      </c>
      <c r="AZ51" s="56">
        <f t="shared" si="4"/>
        <v>0</v>
      </c>
      <c r="BA51" s="56">
        <f t="shared" si="5"/>
        <v>0</v>
      </c>
      <c r="BB51" s="56">
        <f t="shared" si="6"/>
        <v>0</v>
      </c>
      <c r="BC51" s="56">
        <f t="shared" si="7"/>
        <v>0</v>
      </c>
      <c r="BD51" s="56">
        <f t="shared" si="8"/>
        <v>0</v>
      </c>
      <c r="BE51" s="57">
        <f t="shared" si="17"/>
        <v>0</v>
      </c>
      <c r="BF51" s="57">
        <f>SUM($BE$7:BE51)</f>
        <v>0</v>
      </c>
      <c r="BH51" s="58" t="str">
        <f t="shared" si="31"/>
        <v/>
      </c>
      <c r="BI51" s="58" t="str">
        <f t="shared" si="32"/>
        <v/>
      </c>
      <c r="BJ51" s="58" t="str">
        <f t="shared" si="33"/>
        <v/>
      </c>
      <c r="BK51" s="58" t="str">
        <f t="shared" si="34"/>
        <v/>
      </c>
      <c r="BL51" s="58" t="str">
        <f t="shared" si="35"/>
        <v/>
      </c>
      <c r="BN51" s="58" t="str">
        <f t="shared" si="23"/>
        <v/>
      </c>
      <c r="BO51" s="58" t="str">
        <f t="shared" si="24"/>
        <v/>
      </c>
      <c r="BP51" s="58" t="str">
        <f t="shared" si="25"/>
        <v/>
      </c>
      <c r="BQ51" s="58" t="str">
        <f t="shared" si="26"/>
        <v/>
      </c>
      <c r="BR51" s="58" t="str">
        <f t="shared" si="27"/>
        <v/>
      </c>
      <c r="BS51" s="59"/>
    </row>
    <row r="52" spans="2:71" ht="13.15" customHeight="1" x14ac:dyDescent="0.2">
      <c r="B52" s="16" t="s">
        <v>12</v>
      </c>
      <c r="E52" s="190">
        <f>(Z5*B30)+(AA5*C30)+(AB5*D30)+(AC5*E30)+(AD5*F30)</f>
        <v>0</v>
      </c>
      <c r="F52" s="106"/>
      <c r="O52" s="47" t="str">
        <f t="shared" si="9"/>
        <v/>
      </c>
      <c r="P52" s="53" t="str">
        <f t="shared" si="36"/>
        <v/>
      </c>
      <c r="Q52" s="169"/>
      <c r="R52" s="170"/>
      <c r="S52" s="170"/>
      <c r="T52" s="170"/>
      <c r="U52" s="171"/>
      <c r="V52" s="168"/>
      <c r="W52" s="54" t="str">
        <f t="shared" si="0"/>
        <v/>
      </c>
      <c r="X52" s="47" t="str">
        <f t="shared" si="1"/>
        <v/>
      </c>
      <c r="Y52" s="53" t="str">
        <f t="shared" si="11"/>
        <v/>
      </c>
      <c r="Z52" s="169"/>
      <c r="AA52" s="170"/>
      <c r="AB52" s="170"/>
      <c r="AC52" s="170"/>
      <c r="AD52" s="171"/>
      <c r="AE52" s="168"/>
      <c r="AF52" s="54" t="str">
        <f t="shared" si="30"/>
        <v/>
      </c>
      <c r="AG52" s="24"/>
      <c r="AH52" s="24"/>
      <c r="AI52" s="62"/>
      <c r="AJ52" s="62"/>
      <c r="AK52" s="62"/>
      <c r="AL52" s="62"/>
      <c r="AN52" s="38" t="s">
        <v>68</v>
      </c>
      <c r="AP52" s="74">
        <v>1659</v>
      </c>
      <c r="AQ52" s="21">
        <v>1659</v>
      </c>
      <c r="AS52" s="56">
        <f t="shared" si="3"/>
        <v>0</v>
      </c>
      <c r="AT52" s="56">
        <f t="shared" si="12"/>
        <v>0</v>
      </c>
      <c r="AU52" s="56">
        <f t="shared" si="13"/>
        <v>0</v>
      </c>
      <c r="AV52" s="56">
        <f t="shared" si="14"/>
        <v>0</v>
      </c>
      <c r="AW52" s="56">
        <f t="shared" si="15"/>
        <v>0</v>
      </c>
      <c r="AX52" s="57">
        <f t="shared" si="16"/>
        <v>0</v>
      </c>
      <c r="AY52" s="57">
        <f>SUM($AX$7:AX52)</f>
        <v>0</v>
      </c>
      <c r="AZ52" s="56">
        <f t="shared" si="4"/>
        <v>0</v>
      </c>
      <c r="BA52" s="56">
        <f t="shared" si="5"/>
        <v>0</v>
      </c>
      <c r="BB52" s="56">
        <f t="shared" si="6"/>
        <v>0</v>
      </c>
      <c r="BC52" s="56">
        <f t="shared" si="7"/>
        <v>0</v>
      </c>
      <c r="BD52" s="56">
        <f t="shared" si="8"/>
        <v>0</v>
      </c>
      <c r="BE52" s="57">
        <f t="shared" si="17"/>
        <v>0</v>
      </c>
      <c r="BF52" s="57">
        <f>SUM($BE$7:BE52)</f>
        <v>0</v>
      </c>
      <c r="BH52" s="58" t="str">
        <f t="shared" si="31"/>
        <v/>
      </c>
      <c r="BI52" s="58" t="str">
        <f t="shared" si="32"/>
        <v/>
      </c>
      <c r="BJ52" s="58" t="str">
        <f t="shared" si="33"/>
        <v/>
      </c>
      <c r="BK52" s="58" t="str">
        <f t="shared" si="34"/>
        <v/>
      </c>
      <c r="BL52" s="58" t="str">
        <f t="shared" si="35"/>
        <v/>
      </c>
      <c r="BN52" s="58" t="str">
        <f t="shared" si="23"/>
        <v/>
      </c>
      <c r="BO52" s="58" t="str">
        <f t="shared" si="24"/>
        <v/>
      </c>
      <c r="BP52" s="58" t="str">
        <f t="shared" si="25"/>
        <v/>
      </c>
      <c r="BQ52" s="58" t="str">
        <f t="shared" si="26"/>
        <v/>
      </c>
      <c r="BR52" s="58" t="str">
        <f t="shared" si="27"/>
        <v/>
      </c>
      <c r="BS52" s="59"/>
    </row>
    <row r="53" spans="2:71" ht="13.15" customHeight="1" x14ac:dyDescent="0.2">
      <c r="B53" s="16" t="s">
        <v>27</v>
      </c>
      <c r="E53" s="117" t="str">
        <f>IF(AND(E50="",E51=""),"",IF(E51="",AR35,AR36))</f>
        <v/>
      </c>
      <c r="F53" s="105"/>
      <c r="O53" s="47" t="str">
        <f t="shared" si="9"/>
        <v/>
      </c>
      <c r="P53" s="53" t="str">
        <f t="shared" si="36"/>
        <v/>
      </c>
      <c r="Q53" s="169"/>
      <c r="R53" s="170"/>
      <c r="S53" s="170"/>
      <c r="T53" s="170"/>
      <c r="U53" s="171"/>
      <c r="V53" s="168"/>
      <c r="W53" s="54" t="str">
        <f t="shared" si="0"/>
        <v/>
      </c>
      <c r="X53" s="47" t="str">
        <f t="shared" si="1"/>
        <v/>
      </c>
      <c r="Y53" s="53" t="str">
        <f t="shared" si="11"/>
        <v/>
      </c>
      <c r="Z53" s="169"/>
      <c r="AA53" s="170"/>
      <c r="AB53" s="170"/>
      <c r="AC53" s="170"/>
      <c r="AD53" s="171"/>
      <c r="AE53" s="168"/>
      <c r="AF53" s="54" t="str">
        <f t="shared" si="30"/>
        <v/>
      </c>
      <c r="AG53" s="24"/>
      <c r="AH53" s="24"/>
      <c r="AI53" s="62"/>
      <c r="AJ53" s="62"/>
      <c r="AK53" s="62"/>
      <c r="AL53" s="62"/>
      <c r="AN53" s="38" t="s">
        <v>69</v>
      </c>
      <c r="AP53" s="74">
        <v>930</v>
      </c>
      <c r="AQ53" s="21">
        <v>750</v>
      </c>
      <c r="AS53" s="56">
        <f t="shared" si="3"/>
        <v>0</v>
      </c>
      <c r="AT53" s="56">
        <f t="shared" si="12"/>
        <v>0</v>
      </c>
      <c r="AU53" s="56">
        <f t="shared" si="13"/>
        <v>0</v>
      </c>
      <c r="AV53" s="56">
        <f t="shared" si="14"/>
        <v>0</v>
      </c>
      <c r="AW53" s="56">
        <f t="shared" si="15"/>
        <v>0</v>
      </c>
      <c r="AX53" s="57">
        <f t="shared" si="16"/>
        <v>0</v>
      </c>
      <c r="AY53" s="57">
        <f>SUM($AX$7:AX53)</f>
        <v>0</v>
      </c>
      <c r="AZ53" s="56">
        <f t="shared" si="4"/>
        <v>0</v>
      </c>
      <c r="BA53" s="56">
        <f t="shared" si="5"/>
        <v>0</v>
      </c>
      <c r="BB53" s="56">
        <f t="shared" si="6"/>
        <v>0</v>
      </c>
      <c r="BC53" s="56">
        <f t="shared" si="7"/>
        <v>0</v>
      </c>
      <c r="BD53" s="56">
        <f t="shared" si="8"/>
        <v>0</v>
      </c>
      <c r="BE53" s="57">
        <f t="shared" si="17"/>
        <v>0</v>
      </c>
      <c r="BF53" s="57">
        <f>SUM($BE$7:BE53)</f>
        <v>0</v>
      </c>
      <c r="BH53" s="58" t="str">
        <f t="shared" si="31"/>
        <v/>
      </c>
      <c r="BI53" s="58" t="str">
        <f t="shared" si="32"/>
        <v/>
      </c>
      <c r="BJ53" s="58" t="str">
        <f t="shared" si="33"/>
        <v/>
      </c>
      <c r="BK53" s="58" t="str">
        <f t="shared" si="34"/>
        <v/>
      </c>
      <c r="BL53" s="58" t="str">
        <f t="shared" si="35"/>
        <v/>
      </c>
      <c r="BN53" s="58" t="str">
        <f t="shared" si="23"/>
        <v/>
      </c>
      <c r="BO53" s="58" t="str">
        <f t="shared" si="24"/>
        <v/>
      </c>
      <c r="BP53" s="58" t="str">
        <f t="shared" si="25"/>
        <v/>
      </c>
      <c r="BQ53" s="58" t="str">
        <f t="shared" si="26"/>
        <v/>
      </c>
      <c r="BR53" s="58" t="str">
        <f t="shared" si="27"/>
        <v/>
      </c>
      <c r="BS53" s="59"/>
    </row>
    <row r="54" spans="2:71" ht="13.15" customHeight="1" x14ac:dyDescent="0.2">
      <c r="B54" s="48" t="str">
        <f>IF(J56="",CONCATENATE("laatste verlofdag op: ",AQ35),"onjuiste datum laatste verlofdag!")</f>
        <v xml:space="preserve">laatste verlofdag op: </v>
      </c>
      <c r="E54" s="187"/>
      <c r="F54" s="110" t="str">
        <f>IF(G54="","","Å")</f>
        <v/>
      </c>
      <c r="G54" s="256" t="str">
        <f>IF(AND(E53&lt;&gt;"",E54="",G50=""),"einddatum invullen",IF(E54&gt;E53,"na de maximale einddatum!",IF(AND(E51="",E50="",E54&lt;&gt;""),"ingevulde datum wissen","")))</f>
        <v/>
      </c>
      <c r="H54" s="256"/>
      <c r="I54" s="256"/>
      <c r="O54" s="47" t="str">
        <f t="shared" si="9"/>
        <v/>
      </c>
      <c r="P54" s="53" t="str">
        <f t="shared" si="36"/>
        <v/>
      </c>
      <c r="Q54" s="169"/>
      <c r="R54" s="170"/>
      <c r="S54" s="170"/>
      <c r="T54" s="170"/>
      <c r="U54" s="171"/>
      <c r="V54" s="168"/>
      <c r="W54" s="54" t="str">
        <f t="shared" si="0"/>
        <v/>
      </c>
      <c r="X54" s="47" t="str">
        <f t="shared" si="1"/>
        <v/>
      </c>
      <c r="Y54" s="53" t="str">
        <f t="shared" si="11"/>
        <v/>
      </c>
      <c r="Z54" s="169"/>
      <c r="AA54" s="170"/>
      <c r="AB54" s="170"/>
      <c r="AC54" s="170"/>
      <c r="AD54" s="171"/>
      <c r="AE54" s="168"/>
      <c r="AF54" s="54" t="str">
        <f t="shared" si="30"/>
        <v/>
      </c>
      <c r="AG54" s="24"/>
      <c r="AH54" s="24"/>
      <c r="AI54" s="62"/>
      <c r="AJ54" s="62"/>
      <c r="AK54" s="62"/>
      <c r="AL54" s="62"/>
      <c r="AN54" s="38" t="s">
        <v>70</v>
      </c>
      <c r="AP54" s="74">
        <f>AP53/AP52</f>
        <v>0.56057866184448468</v>
      </c>
      <c r="AQ54" s="21">
        <f>AQ53/AQ52</f>
        <v>0.45207956600361665</v>
      </c>
      <c r="AS54" s="56">
        <f t="shared" si="3"/>
        <v>0</v>
      </c>
      <c r="AT54" s="56">
        <f t="shared" si="12"/>
        <v>0</v>
      </c>
      <c r="AU54" s="56">
        <f t="shared" si="13"/>
        <v>0</v>
      </c>
      <c r="AV54" s="56">
        <f t="shared" si="14"/>
        <v>0</v>
      </c>
      <c r="AW54" s="56">
        <f t="shared" si="15"/>
        <v>0</v>
      </c>
      <c r="AX54" s="57">
        <f t="shared" si="16"/>
        <v>0</v>
      </c>
      <c r="AY54" s="57">
        <f>SUM($AX$7:AX54)</f>
        <v>0</v>
      </c>
      <c r="AZ54" s="56">
        <f t="shared" si="4"/>
        <v>0</v>
      </c>
      <c r="BA54" s="56">
        <f t="shared" si="5"/>
        <v>0</v>
      </c>
      <c r="BB54" s="56">
        <f t="shared" si="6"/>
        <v>0</v>
      </c>
      <c r="BC54" s="56">
        <f t="shared" si="7"/>
        <v>0</v>
      </c>
      <c r="BD54" s="56">
        <f t="shared" si="8"/>
        <v>0</v>
      </c>
      <c r="BE54" s="57">
        <f t="shared" si="17"/>
        <v>0</v>
      </c>
      <c r="BF54" s="57">
        <f>SUM($BE$7:BE54)</f>
        <v>0</v>
      </c>
      <c r="BH54" s="58" t="str">
        <f t="shared" si="31"/>
        <v/>
      </c>
      <c r="BI54" s="58" t="str">
        <f t="shared" si="32"/>
        <v/>
      </c>
      <c r="BJ54" s="58" t="str">
        <f t="shared" si="33"/>
        <v/>
      </c>
      <c r="BK54" s="58" t="str">
        <f t="shared" si="34"/>
        <v/>
      </c>
      <c r="BL54" s="58" t="str">
        <f t="shared" si="35"/>
        <v/>
      </c>
      <c r="BN54" s="58" t="str">
        <f t="shared" si="23"/>
        <v/>
      </c>
      <c r="BO54" s="58" t="str">
        <f t="shared" si="24"/>
        <v/>
      </c>
      <c r="BP54" s="58" t="str">
        <f t="shared" si="25"/>
        <v/>
      </c>
      <c r="BQ54" s="58" t="str">
        <f t="shared" si="26"/>
        <v/>
      </c>
      <c r="BR54" s="58" t="str">
        <f t="shared" si="27"/>
        <v/>
      </c>
      <c r="BS54" s="59"/>
    </row>
    <row r="55" spans="2:71" ht="13.15" customHeight="1" x14ac:dyDescent="0.2">
      <c r="B55" s="16" t="str">
        <f>IF(E54="","",IF(AN6=1,"lesuren onbetaald verlof","uren onbetaald verlof"))</f>
        <v/>
      </c>
      <c r="E55" s="188" t="str">
        <f>IF(E54="","",BE338)</f>
        <v/>
      </c>
      <c r="O55" s="47" t="str">
        <f t="shared" si="9"/>
        <v/>
      </c>
      <c r="P55" s="53" t="str">
        <f t="shared" si="36"/>
        <v/>
      </c>
      <c r="Q55" s="169"/>
      <c r="R55" s="170"/>
      <c r="S55" s="170"/>
      <c r="T55" s="170"/>
      <c r="U55" s="171"/>
      <c r="V55" s="168"/>
      <c r="W55" s="87" t="str">
        <f t="shared" si="0"/>
        <v/>
      </c>
      <c r="X55" s="47" t="str">
        <f t="shared" si="1"/>
        <v/>
      </c>
      <c r="Y55" s="53" t="str">
        <f t="shared" si="11"/>
        <v/>
      </c>
      <c r="Z55" s="169"/>
      <c r="AA55" s="170"/>
      <c r="AB55" s="170"/>
      <c r="AC55" s="170"/>
      <c r="AD55" s="171"/>
      <c r="AE55" s="168"/>
      <c r="AF55" s="54" t="str">
        <f t="shared" si="30"/>
        <v/>
      </c>
      <c r="AG55" s="24"/>
      <c r="AH55" s="24"/>
      <c r="AI55" s="62"/>
      <c r="AJ55" s="62"/>
      <c r="AK55" s="62"/>
      <c r="AL55" s="62"/>
      <c r="AM55" s="20" t="s">
        <v>71</v>
      </c>
      <c r="AN55" s="38">
        <v>580</v>
      </c>
      <c r="AP55" s="204" t="s">
        <v>72</v>
      </c>
      <c r="AQ55" s="120">
        <f>AN55*AP54</f>
        <v>325.13562386980112</v>
      </c>
      <c r="AS55" s="56">
        <f t="shared" si="3"/>
        <v>0</v>
      </c>
      <c r="AT55" s="56">
        <f t="shared" si="12"/>
        <v>0</v>
      </c>
      <c r="AU55" s="56">
        <f t="shared" si="13"/>
        <v>0</v>
      </c>
      <c r="AV55" s="56">
        <f t="shared" si="14"/>
        <v>0</v>
      </c>
      <c r="AW55" s="56">
        <f t="shared" si="15"/>
        <v>0</v>
      </c>
      <c r="AX55" s="57">
        <f t="shared" si="16"/>
        <v>0</v>
      </c>
      <c r="AY55" s="57">
        <f>SUM($AX$7:AX55)</f>
        <v>0</v>
      </c>
      <c r="AZ55" s="56">
        <f t="shared" si="4"/>
        <v>0</v>
      </c>
      <c r="BA55" s="56">
        <f t="shared" si="5"/>
        <v>0</v>
      </c>
      <c r="BB55" s="56">
        <f t="shared" si="6"/>
        <v>0</v>
      </c>
      <c r="BC55" s="56">
        <f t="shared" si="7"/>
        <v>0</v>
      </c>
      <c r="BD55" s="56">
        <f t="shared" si="8"/>
        <v>0</v>
      </c>
      <c r="BE55" s="57">
        <f t="shared" si="17"/>
        <v>0</v>
      </c>
      <c r="BF55" s="57">
        <f>SUM($BE$7:BE55)</f>
        <v>0</v>
      </c>
      <c r="BH55" s="58" t="str">
        <f t="shared" si="31"/>
        <v/>
      </c>
      <c r="BI55" s="58" t="str">
        <f t="shared" si="32"/>
        <v/>
      </c>
      <c r="BJ55" s="58" t="str">
        <f t="shared" si="33"/>
        <v/>
      </c>
      <c r="BK55" s="58" t="str">
        <f t="shared" si="34"/>
        <v/>
      </c>
      <c r="BL55" s="58" t="str">
        <f t="shared" si="35"/>
        <v/>
      </c>
      <c r="BN55" s="58" t="str">
        <f t="shared" si="23"/>
        <v/>
      </c>
      <c r="BO55" s="58" t="str">
        <f t="shared" si="24"/>
        <v/>
      </c>
      <c r="BP55" s="58" t="str">
        <f t="shared" si="25"/>
        <v/>
      </c>
      <c r="BQ55" s="58" t="str">
        <f t="shared" si="26"/>
        <v/>
      </c>
      <c r="BR55" s="58" t="str">
        <f t="shared" si="27"/>
        <v/>
      </c>
      <c r="BS55" s="59"/>
    </row>
    <row r="56" spans="2:71" ht="13.15" customHeight="1" x14ac:dyDescent="0.2">
      <c r="C56" s="122"/>
      <c r="D56" s="122"/>
      <c r="E56" s="222" t="str">
        <f>IF(E54="","",IF(AND(E49="ja",E50&lt;&gt;BQ338,SUM(Z7:AD7)&gt;0),CONCATENATE("let op: de eerste verlofdag valt op ",TEXT(WEEKDAY(BQ338,1),"dddd "),TEXT(BQ338,"d mmmm jjjj")),IF(AND(E49="",E51&lt;&gt;BQ338,SUM(Z7:AD7)&gt;0,AP25=TRUE),CONCATENATE("let op: eerste verlofdag valt op ",TEXT(WEEKDAY(BQ338,1),"dddd")),"")))</f>
        <v/>
      </c>
      <c r="F56" s="222"/>
      <c r="J56" s="256"/>
      <c r="K56" s="256"/>
      <c r="L56" s="256"/>
      <c r="M56" s="119"/>
      <c r="N56" s="121"/>
      <c r="O56" s="47" t="str">
        <f t="shared" si="9"/>
        <v/>
      </c>
      <c r="P56" s="53" t="str">
        <f t="shared" si="36"/>
        <v/>
      </c>
      <c r="Q56" s="169"/>
      <c r="R56" s="170"/>
      <c r="S56" s="170"/>
      <c r="T56" s="170"/>
      <c r="U56" s="171"/>
      <c r="V56" s="168"/>
      <c r="W56" s="54" t="str">
        <f t="shared" si="0"/>
        <v/>
      </c>
      <c r="X56" s="47" t="str">
        <f t="shared" si="1"/>
        <v/>
      </c>
      <c r="Y56" s="53" t="str">
        <f t="shared" si="11"/>
        <v/>
      </c>
      <c r="Z56" s="169"/>
      <c r="AA56" s="170"/>
      <c r="AB56" s="170"/>
      <c r="AC56" s="170"/>
      <c r="AD56" s="171"/>
      <c r="AE56" s="168"/>
      <c r="AF56" s="54" t="str">
        <f t="shared" si="30"/>
        <v/>
      </c>
      <c r="AG56" s="24"/>
      <c r="AH56" s="24"/>
      <c r="AI56" s="62"/>
      <c r="AJ56" s="62"/>
      <c r="AK56" s="62"/>
      <c r="AL56" s="62"/>
      <c r="AN56" s="38">
        <v>415</v>
      </c>
      <c r="AQ56" s="120">
        <f>AN56*AP54</f>
        <v>232.64014466546115</v>
      </c>
      <c r="AS56" s="56">
        <f t="shared" si="3"/>
        <v>0</v>
      </c>
      <c r="AT56" s="56">
        <f t="shared" si="12"/>
        <v>0</v>
      </c>
      <c r="AU56" s="56">
        <f t="shared" si="13"/>
        <v>0</v>
      </c>
      <c r="AV56" s="56">
        <f t="shared" si="14"/>
        <v>0</v>
      </c>
      <c r="AW56" s="56">
        <f t="shared" si="15"/>
        <v>0</v>
      </c>
      <c r="AX56" s="57">
        <f t="shared" si="16"/>
        <v>0</v>
      </c>
      <c r="AY56" s="57">
        <f>SUM($AX$7:AX56)</f>
        <v>0</v>
      </c>
      <c r="AZ56" s="56">
        <f t="shared" si="4"/>
        <v>0</v>
      </c>
      <c r="BA56" s="56">
        <f t="shared" si="5"/>
        <v>0</v>
      </c>
      <c r="BB56" s="56">
        <f t="shared" si="6"/>
        <v>0</v>
      </c>
      <c r="BC56" s="56">
        <f t="shared" si="7"/>
        <v>0</v>
      </c>
      <c r="BD56" s="56">
        <f t="shared" si="8"/>
        <v>0</v>
      </c>
      <c r="BE56" s="57">
        <f t="shared" si="17"/>
        <v>0</v>
      </c>
      <c r="BF56" s="57">
        <f>SUM($BE$7:BE56)</f>
        <v>0</v>
      </c>
      <c r="BH56" s="58" t="str">
        <f t="shared" si="31"/>
        <v/>
      </c>
      <c r="BI56" s="58" t="str">
        <f t="shared" si="32"/>
        <v/>
      </c>
      <c r="BJ56" s="58" t="str">
        <f t="shared" si="33"/>
        <v/>
      </c>
      <c r="BK56" s="58" t="str">
        <f t="shared" si="34"/>
        <v/>
      </c>
      <c r="BL56" s="58" t="str">
        <f t="shared" si="35"/>
        <v/>
      </c>
      <c r="BN56" s="58" t="str">
        <f t="shared" si="23"/>
        <v/>
      </c>
      <c r="BO56" s="58" t="str">
        <f t="shared" si="24"/>
        <v/>
      </c>
      <c r="BP56" s="58" t="str">
        <f t="shared" si="25"/>
        <v/>
      </c>
      <c r="BQ56" s="58" t="str">
        <f t="shared" si="26"/>
        <v/>
      </c>
      <c r="BR56" s="58" t="str">
        <f t="shared" si="27"/>
        <v/>
      </c>
      <c r="BS56" s="59"/>
    </row>
    <row r="57" spans="2:71" ht="13.15" customHeight="1" x14ac:dyDescent="0.2">
      <c r="G57" s="50" t="str">
        <f>IF(AND(E51&lt;&gt;"",E54&lt;&gt;"",BQ339&lt;&gt;""),"   N.B. werkelijk laatste verlofdag: "&amp;TEXT(BQ339, "dd-mm-jjj"),"")</f>
        <v/>
      </c>
      <c r="N57" s="121"/>
      <c r="O57" s="47" t="str">
        <f t="shared" si="9"/>
        <v/>
      </c>
      <c r="P57" s="53" t="str">
        <f t="shared" si="36"/>
        <v/>
      </c>
      <c r="Q57" s="169"/>
      <c r="R57" s="170"/>
      <c r="S57" s="170"/>
      <c r="T57" s="170"/>
      <c r="U57" s="171"/>
      <c r="V57" s="168"/>
      <c r="W57" s="54" t="str">
        <f t="shared" si="0"/>
        <v/>
      </c>
      <c r="X57" s="47" t="str">
        <f t="shared" si="1"/>
        <v/>
      </c>
      <c r="Y57" s="53" t="str">
        <f t="shared" si="11"/>
        <v/>
      </c>
      <c r="Z57" s="169"/>
      <c r="AA57" s="170"/>
      <c r="AB57" s="170"/>
      <c r="AC57" s="170"/>
      <c r="AD57" s="171"/>
      <c r="AE57" s="168"/>
      <c r="AF57" s="54" t="str">
        <f t="shared" si="30"/>
        <v/>
      </c>
      <c r="AG57" s="24"/>
      <c r="AH57" s="24"/>
      <c r="AI57" s="62"/>
      <c r="AJ57" s="62"/>
      <c r="AK57" s="62"/>
      <c r="AL57" s="62"/>
      <c r="AN57" s="20"/>
      <c r="AS57" s="56">
        <f t="shared" si="3"/>
        <v>0</v>
      </c>
      <c r="AT57" s="56">
        <f t="shared" si="12"/>
        <v>0</v>
      </c>
      <c r="AU57" s="56">
        <f t="shared" si="13"/>
        <v>0</v>
      </c>
      <c r="AV57" s="56">
        <f t="shared" si="14"/>
        <v>0</v>
      </c>
      <c r="AW57" s="56">
        <f t="shared" si="15"/>
        <v>0</v>
      </c>
      <c r="AX57" s="57">
        <f t="shared" si="16"/>
        <v>0</v>
      </c>
      <c r="AY57" s="57">
        <f>SUM($AX$7:AX57)</f>
        <v>0</v>
      </c>
      <c r="AZ57" s="56">
        <f t="shared" si="4"/>
        <v>0</v>
      </c>
      <c r="BA57" s="56">
        <f t="shared" si="5"/>
        <v>0</v>
      </c>
      <c r="BB57" s="56">
        <f t="shared" si="6"/>
        <v>0</v>
      </c>
      <c r="BC57" s="56">
        <f t="shared" si="7"/>
        <v>0</v>
      </c>
      <c r="BD57" s="56">
        <f t="shared" si="8"/>
        <v>0</v>
      </c>
      <c r="BE57" s="57">
        <f t="shared" si="17"/>
        <v>0</v>
      </c>
      <c r="BF57" s="57">
        <f>SUM($BE$7:BE57)</f>
        <v>0</v>
      </c>
      <c r="BH57" s="58" t="str">
        <f t="shared" si="31"/>
        <v/>
      </c>
      <c r="BI57" s="58" t="str">
        <f t="shared" si="32"/>
        <v/>
      </c>
      <c r="BJ57" s="58" t="str">
        <f t="shared" si="33"/>
        <v/>
      </c>
      <c r="BK57" s="58" t="str">
        <f t="shared" si="34"/>
        <v/>
      </c>
      <c r="BL57" s="58" t="str">
        <f t="shared" si="35"/>
        <v/>
      </c>
      <c r="BN57" s="58" t="str">
        <f t="shared" si="23"/>
        <v/>
      </c>
      <c r="BO57" s="58" t="str">
        <f t="shared" si="24"/>
        <v/>
      </c>
      <c r="BP57" s="58" t="str">
        <f t="shared" si="25"/>
        <v/>
      </c>
      <c r="BQ57" s="58" t="str">
        <f t="shared" si="26"/>
        <v/>
      </c>
      <c r="BR57" s="58" t="str">
        <f t="shared" si="27"/>
        <v/>
      </c>
      <c r="BS57" s="59"/>
    </row>
    <row r="58" spans="2:71" ht="13.15" customHeight="1" x14ac:dyDescent="0.2">
      <c r="G58" s="222"/>
      <c r="H58" s="222"/>
      <c r="I58" s="222"/>
      <c r="J58" s="222"/>
      <c r="K58" s="222"/>
      <c r="L58" s="222"/>
      <c r="M58" s="222"/>
      <c r="O58" s="47" t="str">
        <f t="shared" si="9"/>
        <v/>
      </c>
      <c r="P58" s="53" t="str">
        <f t="shared" si="36"/>
        <v/>
      </c>
      <c r="Q58" s="172"/>
      <c r="R58" s="173"/>
      <c r="S58" s="173"/>
      <c r="T58" s="173"/>
      <c r="U58" s="174"/>
      <c r="V58" s="168"/>
      <c r="W58" s="54" t="str">
        <f t="shared" si="0"/>
        <v/>
      </c>
      <c r="X58" s="47" t="str">
        <f t="shared" si="1"/>
        <v/>
      </c>
      <c r="Y58" s="53" t="str">
        <f t="shared" si="11"/>
        <v/>
      </c>
      <c r="Z58" s="169"/>
      <c r="AA58" s="170"/>
      <c r="AB58" s="170"/>
      <c r="AC58" s="170"/>
      <c r="AD58" s="171"/>
      <c r="AE58" s="168"/>
      <c r="AF58" s="54" t="str">
        <f t="shared" si="30"/>
        <v/>
      </c>
      <c r="AG58" s="24"/>
      <c r="AH58" s="24"/>
      <c r="AI58" s="62"/>
      <c r="AJ58" s="62"/>
      <c r="AK58" s="62"/>
      <c r="AL58" s="62"/>
      <c r="AN58" s="20"/>
      <c r="AS58" s="56">
        <f t="shared" si="3"/>
        <v>0</v>
      </c>
      <c r="AT58" s="56">
        <f t="shared" si="12"/>
        <v>0</v>
      </c>
      <c r="AU58" s="56">
        <f t="shared" si="13"/>
        <v>0</v>
      </c>
      <c r="AV58" s="56">
        <f t="shared" si="14"/>
        <v>0</v>
      </c>
      <c r="AW58" s="56">
        <f t="shared" si="15"/>
        <v>0</v>
      </c>
      <c r="AX58" s="57">
        <f t="shared" si="16"/>
        <v>0</v>
      </c>
      <c r="AY58" s="57">
        <f>SUM($AX$7:AX58)</f>
        <v>0</v>
      </c>
      <c r="AZ58" s="56">
        <f t="shared" si="4"/>
        <v>0</v>
      </c>
      <c r="BA58" s="56">
        <f t="shared" si="5"/>
        <v>0</v>
      </c>
      <c r="BB58" s="56">
        <f t="shared" si="6"/>
        <v>0</v>
      </c>
      <c r="BC58" s="56">
        <f t="shared" si="7"/>
        <v>0</v>
      </c>
      <c r="BD58" s="56">
        <f t="shared" si="8"/>
        <v>0</v>
      </c>
      <c r="BE58" s="57">
        <f t="shared" si="17"/>
        <v>0</v>
      </c>
      <c r="BF58" s="57">
        <f>SUM($BE$7:BE58)</f>
        <v>0</v>
      </c>
      <c r="BH58" s="58" t="str">
        <f t="shared" si="31"/>
        <v/>
      </c>
      <c r="BI58" s="58" t="str">
        <f t="shared" si="32"/>
        <v/>
      </c>
      <c r="BJ58" s="58" t="str">
        <f t="shared" si="33"/>
        <v/>
      </c>
      <c r="BK58" s="58" t="str">
        <f t="shared" si="34"/>
        <v/>
      </c>
      <c r="BL58" s="58" t="str">
        <f t="shared" si="35"/>
        <v/>
      </c>
      <c r="BN58" s="58" t="str">
        <f t="shared" si="23"/>
        <v/>
      </c>
      <c r="BO58" s="58" t="str">
        <f t="shared" si="24"/>
        <v/>
      </c>
      <c r="BP58" s="58" t="str">
        <f t="shared" si="25"/>
        <v/>
      </c>
      <c r="BQ58" s="58" t="str">
        <f t="shared" si="26"/>
        <v/>
      </c>
      <c r="BR58" s="58" t="str">
        <f t="shared" si="27"/>
        <v/>
      </c>
      <c r="BS58" s="59"/>
    </row>
    <row r="59" spans="2:71" ht="13.15" customHeight="1" x14ac:dyDescent="0.2">
      <c r="B59" s="125" t="s">
        <v>55</v>
      </c>
      <c r="C59" s="126"/>
      <c r="D59" s="126"/>
      <c r="N59" s="123"/>
      <c r="O59" s="47" t="str">
        <f t="shared" si="9"/>
        <v/>
      </c>
      <c r="P59" s="53" t="str">
        <f t="shared" si="36"/>
        <v/>
      </c>
      <c r="Q59" s="165"/>
      <c r="R59" s="166"/>
      <c r="S59" s="166"/>
      <c r="T59" s="166"/>
      <c r="U59" s="167"/>
      <c r="V59" s="168"/>
      <c r="W59" s="54" t="str">
        <f t="shared" si="0"/>
        <v/>
      </c>
      <c r="X59" s="47" t="str">
        <f t="shared" si="1"/>
        <v/>
      </c>
      <c r="Y59" s="53" t="str">
        <f t="shared" si="11"/>
        <v/>
      </c>
      <c r="Z59" s="169"/>
      <c r="AA59" s="170"/>
      <c r="AB59" s="170"/>
      <c r="AC59" s="170"/>
      <c r="AD59" s="171"/>
      <c r="AE59" s="168"/>
      <c r="AF59" s="54" t="str">
        <f t="shared" si="30"/>
        <v/>
      </c>
      <c r="AG59" s="24"/>
      <c r="AH59" s="24"/>
      <c r="AI59" s="62"/>
      <c r="AJ59" s="62"/>
      <c r="AK59" s="62"/>
      <c r="AL59" s="62"/>
      <c r="AN59" s="20"/>
      <c r="AS59" s="56">
        <f t="shared" si="3"/>
        <v>0</v>
      </c>
      <c r="AT59" s="56">
        <f t="shared" si="12"/>
        <v>0</v>
      </c>
      <c r="AU59" s="56">
        <f t="shared" si="13"/>
        <v>0</v>
      </c>
      <c r="AV59" s="56">
        <f t="shared" si="14"/>
        <v>0</v>
      </c>
      <c r="AW59" s="56">
        <f t="shared" si="15"/>
        <v>0</v>
      </c>
      <c r="AX59" s="57">
        <f t="shared" si="16"/>
        <v>0</v>
      </c>
      <c r="AY59" s="57">
        <f>SUM($AX$7:AX59)</f>
        <v>0</v>
      </c>
      <c r="AZ59" s="56">
        <f t="shared" si="4"/>
        <v>0</v>
      </c>
      <c r="BA59" s="56">
        <f t="shared" si="5"/>
        <v>0</v>
      </c>
      <c r="BB59" s="56">
        <f t="shared" si="6"/>
        <v>0</v>
      </c>
      <c r="BC59" s="56">
        <f t="shared" si="7"/>
        <v>0</v>
      </c>
      <c r="BD59" s="56">
        <f t="shared" si="8"/>
        <v>0</v>
      </c>
      <c r="BE59" s="57">
        <f t="shared" si="17"/>
        <v>0</v>
      </c>
      <c r="BF59" s="57">
        <f>SUM($BE$7:BE59)</f>
        <v>0</v>
      </c>
      <c r="BH59" s="58" t="str">
        <f t="shared" si="31"/>
        <v/>
      </c>
      <c r="BI59" s="58" t="str">
        <f t="shared" si="32"/>
        <v/>
      </c>
      <c r="BJ59" s="58" t="str">
        <f t="shared" si="33"/>
        <v/>
      </c>
      <c r="BK59" s="58" t="str">
        <f t="shared" si="34"/>
        <v/>
      </c>
      <c r="BL59" s="58" t="str">
        <f t="shared" si="35"/>
        <v/>
      </c>
      <c r="BN59" s="58" t="str">
        <f t="shared" si="23"/>
        <v/>
      </c>
      <c r="BO59" s="58" t="str">
        <f t="shared" si="24"/>
        <v/>
      </c>
      <c r="BP59" s="58" t="str">
        <f t="shared" si="25"/>
        <v/>
      </c>
      <c r="BQ59" s="58" t="str">
        <f t="shared" si="26"/>
        <v/>
      </c>
      <c r="BR59" s="58" t="str">
        <f t="shared" si="27"/>
        <v/>
      </c>
      <c r="BS59" s="59"/>
    </row>
    <row r="60" spans="2:71" ht="13.15" customHeight="1" x14ac:dyDescent="0.2">
      <c r="B60" s="257">
        <f ca="1">NOW()</f>
        <v>44819.508539467592</v>
      </c>
      <c r="C60" s="257"/>
      <c r="D60" s="257"/>
      <c r="E60" s="130"/>
      <c r="F60" s="130"/>
      <c r="H60" s="112"/>
      <c r="M60" s="63"/>
      <c r="N60" s="123"/>
      <c r="O60" s="47" t="str">
        <f t="shared" si="9"/>
        <v/>
      </c>
      <c r="P60" s="124" t="str">
        <f t="shared" si="36"/>
        <v/>
      </c>
      <c r="Q60" s="169"/>
      <c r="R60" s="170"/>
      <c r="S60" s="170"/>
      <c r="T60" s="170"/>
      <c r="U60" s="171"/>
      <c r="V60" s="168"/>
      <c r="W60" s="54" t="str">
        <f t="shared" si="0"/>
        <v/>
      </c>
      <c r="X60" s="47" t="str">
        <f t="shared" si="1"/>
        <v/>
      </c>
      <c r="Y60" s="53" t="str">
        <f t="shared" si="11"/>
        <v/>
      </c>
      <c r="Z60" s="169"/>
      <c r="AA60" s="170"/>
      <c r="AB60" s="170"/>
      <c r="AC60" s="170"/>
      <c r="AD60" s="171"/>
      <c r="AE60" s="168"/>
      <c r="AF60" s="54" t="str">
        <f t="shared" si="30"/>
        <v/>
      </c>
      <c r="AG60" s="24"/>
      <c r="AH60" s="24"/>
      <c r="AI60" s="62"/>
      <c r="AJ60" s="62"/>
      <c r="AK60" s="62"/>
      <c r="AL60" s="62"/>
      <c r="AN60" s="20"/>
      <c r="AP60" s="74" t="s">
        <v>144</v>
      </c>
      <c r="AQ60" s="21" t="s">
        <v>145</v>
      </c>
      <c r="AS60" s="56">
        <f t="shared" si="3"/>
        <v>0</v>
      </c>
      <c r="AT60" s="56">
        <f t="shared" si="12"/>
        <v>0</v>
      </c>
      <c r="AU60" s="56">
        <f t="shared" si="13"/>
        <v>0</v>
      </c>
      <c r="AV60" s="56">
        <f t="shared" si="14"/>
        <v>0</v>
      </c>
      <c r="AW60" s="56">
        <f t="shared" si="15"/>
        <v>0</v>
      </c>
      <c r="AX60" s="57">
        <f t="shared" si="16"/>
        <v>0</v>
      </c>
      <c r="AY60" s="57">
        <f>SUM($AX$7:AX60)</f>
        <v>0</v>
      </c>
      <c r="AZ60" s="56">
        <f t="shared" si="4"/>
        <v>0</v>
      </c>
      <c r="BA60" s="56">
        <f t="shared" si="5"/>
        <v>0</v>
      </c>
      <c r="BB60" s="56">
        <f t="shared" si="6"/>
        <v>0</v>
      </c>
      <c r="BC60" s="56">
        <f t="shared" si="7"/>
        <v>0</v>
      </c>
      <c r="BD60" s="56">
        <f t="shared" si="8"/>
        <v>0</v>
      </c>
      <c r="BE60" s="57">
        <f t="shared" si="17"/>
        <v>0</v>
      </c>
      <c r="BF60" s="57">
        <f>SUM($BE$7:BE60)</f>
        <v>0</v>
      </c>
      <c r="BH60" s="58" t="str">
        <f t="shared" si="31"/>
        <v/>
      </c>
      <c r="BI60" s="58" t="str">
        <f t="shared" si="32"/>
        <v/>
      </c>
      <c r="BJ60" s="58" t="str">
        <f t="shared" si="33"/>
        <v/>
      </c>
      <c r="BK60" s="58" t="str">
        <f t="shared" si="34"/>
        <v/>
      </c>
      <c r="BL60" s="58" t="str">
        <f t="shared" si="35"/>
        <v/>
      </c>
      <c r="BN60" s="58" t="str">
        <f t="shared" si="23"/>
        <v/>
      </c>
      <c r="BO60" s="58" t="str">
        <f t="shared" si="24"/>
        <v/>
      </c>
      <c r="BP60" s="58" t="str">
        <f t="shared" si="25"/>
        <v/>
      </c>
      <c r="BQ60" s="58" t="str">
        <f t="shared" si="26"/>
        <v/>
      </c>
      <c r="BR60" s="58" t="str">
        <f t="shared" si="27"/>
        <v/>
      </c>
      <c r="BS60" s="59"/>
    </row>
    <row r="61" spans="2:71" ht="13.15" customHeight="1" x14ac:dyDescent="0.2">
      <c r="B61" s="257"/>
      <c r="C61" s="257"/>
      <c r="D61" s="257"/>
      <c r="E61" s="132"/>
      <c r="F61" s="132"/>
      <c r="H61" s="127"/>
      <c r="I61" s="126"/>
      <c r="J61" s="126"/>
      <c r="K61" s="128"/>
      <c r="L61" s="128"/>
      <c r="M61" s="63"/>
      <c r="N61" s="123"/>
      <c r="O61" s="47" t="str">
        <f t="shared" si="9"/>
        <v/>
      </c>
      <c r="P61" s="129" t="str">
        <f t="shared" si="36"/>
        <v/>
      </c>
      <c r="Q61" s="172"/>
      <c r="R61" s="173"/>
      <c r="S61" s="173"/>
      <c r="T61" s="173"/>
      <c r="U61" s="174"/>
      <c r="V61" s="168"/>
      <c r="W61" s="54" t="str">
        <f t="shared" si="0"/>
        <v/>
      </c>
      <c r="X61" s="47" t="str">
        <f t="shared" si="1"/>
        <v/>
      </c>
      <c r="Y61" s="53" t="str">
        <f t="shared" si="11"/>
        <v/>
      </c>
      <c r="Z61" s="169"/>
      <c r="AA61" s="170"/>
      <c r="AB61" s="170"/>
      <c r="AC61" s="170"/>
      <c r="AD61" s="171"/>
      <c r="AE61" s="168"/>
      <c r="AF61" s="54" t="str">
        <f t="shared" si="30"/>
        <v/>
      </c>
      <c r="AG61" s="24"/>
      <c r="AH61" s="24"/>
      <c r="AI61" s="62"/>
      <c r="AJ61" s="62"/>
      <c r="AK61" s="62"/>
      <c r="AL61" s="62"/>
      <c r="AN61" s="38" t="s">
        <v>147</v>
      </c>
      <c r="AQ61" s="221" t="str">
        <f>IF(E49="ja",E50,IF(E51&gt;0,E51,""))</f>
        <v/>
      </c>
      <c r="AS61" s="56">
        <f t="shared" si="3"/>
        <v>0</v>
      </c>
      <c r="AT61" s="56">
        <f t="shared" si="12"/>
        <v>0</v>
      </c>
      <c r="AU61" s="56">
        <f t="shared" si="13"/>
        <v>0</v>
      </c>
      <c r="AV61" s="56">
        <f t="shared" si="14"/>
        <v>0</v>
      </c>
      <c r="AW61" s="56">
        <f t="shared" si="15"/>
        <v>0</v>
      </c>
      <c r="AX61" s="57">
        <f t="shared" si="16"/>
        <v>0</v>
      </c>
      <c r="AY61" s="57">
        <f>SUM($AX$7:AX61)</f>
        <v>0</v>
      </c>
      <c r="AZ61" s="56">
        <f t="shared" si="4"/>
        <v>0</v>
      </c>
      <c r="BA61" s="56">
        <f t="shared" si="5"/>
        <v>0</v>
      </c>
      <c r="BB61" s="56">
        <f t="shared" si="6"/>
        <v>0</v>
      </c>
      <c r="BC61" s="56">
        <f t="shared" si="7"/>
        <v>0</v>
      </c>
      <c r="BD61" s="56">
        <f t="shared" si="8"/>
        <v>0</v>
      </c>
      <c r="BE61" s="57">
        <f t="shared" si="17"/>
        <v>0</v>
      </c>
      <c r="BF61" s="57">
        <f>SUM($BE$7:BE61)</f>
        <v>0</v>
      </c>
      <c r="BH61" s="58" t="str">
        <f t="shared" si="31"/>
        <v/>
      </c>
      <c r="BI61" s="58" t="str">
        <f t="shared" si="32"/>
        <v/>
      </c>
      <c r="BJ61" s="58" t="str">
        <f t="shared" si="33"/>
        <v/>
      </c>
      <c r="BK61" s="58" t="str">
        <f t="shared" si="34"/>
        <v/>
      </c>
      <c r="BL61" s="58" t="str">
        <f t="shared" si="35"/>
        <v/>
      </c>
      <c r="BN61" s="58" t="str">
        <f t="shared" si="23"/>
        <v/>
      </c>
      <c r="BO61" s="58" t="str">
        <f t="shared" si="24"/>
        <v/>
      </c>
      <c r="BP61" s="58" t="str">
        <f t="shared" si="25"/>
        <v/>
      </c>
      <c r="BQ61" s="58" t="str">
        <f t="shared" si="26"/>
        <v/>
      </c>
      <c r="BR61" s="58" t="str">
        <f t="shared" si="27"/>
        <v/>
      </c>
      <c r="BS61" s="59"/>
    </row>
    <row r="62" spans="2:71" ht="13.15" customHeight="1" x14ac:dyDescent="0.2">
      <c r="B62" s="130"/>
      <c r="C62" s="130"/>
      <c r="D62" s="130"/>
      <c r="E62" s="130"/>
      <c r="F62" s="130"/>
      <c r="G62" s="130"/>
      <c r="H62" s="130"/>
      <c r="I62" s="130"/>
      <c r="J62" s="130"/>
      <c r="K62" s="131"/>
      <c r="L62" s="131"/>
      <c r="M62" s="131"/>
      <c r="N62" s="123"/>
      <c r="O62" s="47" t="str">
        <f t="shared" si="9"/>
        <v/>
      </c>
      <c r="P62" s="53" t="str">
        <f t="shared" si="36"/>
        <v/>
      </c>
      <c r="Q62" s="169"/>
      <c r="R62" s="170"/>
      <c r="S62" s="170"/>
      <c r="T62" s="170"/>
      <c r="U62" s="171"/>
      <c r="V62" s="168"/>
      <c r="W62" s="54" t="str">
        <f>IF(AND(V62="",OR(Q62&lt;&gt;"",R62&lt;&gt;"",S62&lt;&gt;"",T62&lt;&gt;"",U62&lt;&gt;"")),"?",IF(AND(V62&lt;&gt;"",Q62="",R62="",S62="",T62="",U62=""),"X",""))</f>
        <v/>
      </c>
      <c r="X62" s="47" t="str">
        <f t="shared" si="1"/>
        <v/>
      </c>
      <c r="Y62" s="53" t="str">
        <f t="shared" si="11"/>
        <v/>
      </c>
      <c r="Z62" s="169"/>
      <c r="AA62" s="170"/>
      <c r="AB62" s="170"/>
      <c r="AC62" s="170"/>
      <c r="AD62" s="171"/>
      <c r="AE62" s="168"/>
      <c r="AF62" s="54" t="str">
        <f t="shared" si="30"/>
        <v/>
      </c>
      <c r="AG62" s="24"/>
      <c r="AH62" s="24"/>
      <c r="AI62" s="62"/>
      <c r="AJ62" s="62"/>
      <c r="AK62" s="62"/>
      <c r="AL62" s="62"/>
      <c r="AN62" s="20"/>
      <c r="AP62" s="48">
        <f>IF(H30=0,0,((E42-E39+1)/7-E40/H30))</f>
        <v>0</v>
      </c>
      <c r="AQ62" s="21">
        <f>IF(H30=0,0,((E54-AQ61+1)/7-E52/H30))</f>
        <v>0</v>
      </c>
      <c r="AS62" s="56">
        <f t="shared" si="3"/>
        <v>0</v>
      </c>
      <c r="AT62" s="56">
        <f t="shared" si="12"/>
        <v>0</v>
      </c>
      <c r="AU62" s="56">
        <f t="shared" si="13"/>
        <v>0</v>
      </c>
      <c r="AV62" s="56">
        <f t="shared" si="14"/>
        <v>0</v>
      </c>
      <c r="AW62" s="56">
        <f t="shared" si="15"/>
        <v>0</v>
      </c>
      <c r="AX62" s="57">
        <f t="shared" si="16"/>
        <v>0</v>
      </c>
      <c r="AY62" s="57">
        <f>SUM($AX$7:AX62)</f>
        <v>0</v>
      </c>
      <c r="AZ62" s="56">
        <f t="shared" si="4"/>
        <v>0</v>
      </c>
      <c r="BA62" s="56">
        <f t="shared" si="5"/>
        <v>0</v>
      </c>
      <c r="BB62" s="56">
        <f t="shared" si="6"/>
        <v>0</v>
      </c>
      <c r="BC62" s="56">
        <f t="shared" si="7"/>
        <v>0</v>
      </c>
      <c r="BD62" s="56">
        <f t="shared" si="8"/>
        <v>0</v>
      </c>
      <c r="BE62" s="57">
        <f t="shared" si="17"/>
        <v>0</v>
      </c>
      <c r="BF62" s="57">
        <f>SUM($BE$7:BE62)</f>
        <v>0</v>
      </c>
      <c r="BH62" s="58" t="str">
        <f t="shared" si="31"/>
        <v/>
      </c>
      <c r="BI62" s="58" t="str">
        <f t="shared" si="32"/>
        <v/>
      </c>
      <c r="BJ62" s="58" t="str">
        <f t="shared" si="33"/>
        <v/>
      </c>
      <c r="BK62" s="58" t="str">
        <f t="shared" si="34"/>
        <v/>
      </c>
      <c r="BL62" s="58" t="str">
        <f t="shared" si="35"/>
        <v/>
      </c>
      <c r="BN62" s="58" t="str">
        <f t="shared" si="23"/>
        <v/>
      </c>
      <c r="BO62" s="58" t="str">
        <f t="shared" si="24"/>
        <v/>
      </c>
      <c r="BP62" s="58" t="str">
        <f t="shared" si="25"/>
        <v/>
      </c>
      <c r="BQ62" s="58" t="str">
        <f t="shared" si="26"/>
        <v/>
      </c>
      <c r="BR62" s="58" t="str">
        <f t="shared" si="27"/>
        <v/>
      </c>
      <c r="BS62" s="59"/>
    </row>
    <row r="63" spans="2:71" ht="13.15" customHeight="1" x14ac:dyDescent="0.2">
      <c r="B63" s="130"/>
      <c r="C63" s="130"/>
      <c r="D63" s="130"/>
      <c r="E63" s="130"/>
      <c r="F63" s="130"/>
      <c r="G63" s="132"/>
      <c r="H63" s="132"/>
      <c r="I63" s="132"/>
      <c r="J63" s="130"/>
      <c r="K63" s="131"/>
      <c r="L63" s="131"/>
      <c r="M63" s="131"/>
      <c r="N63" s="123"/>
      <c r="O63" s="47" t="str">
        <f t="shared" si="9"/>
        <v/>
      </c>
      <c r="P63" s="53" t="str">
        <f t="shared" si="36"/>
        <v/>
      </c>
      <c r="Q63" s="169"/>
      <c r="R63" s="170"/>
      <c r="S63" s="170"/>
      <c r="T63" s="170"/>
      <c r="U63" s="171"/>
      <c r="V63" s="168"/>
      <c r="W63" s="54" t="str">
        <f t="shared" ref="W63:W114" si="37">IF(AND(V63="",OR(Q63&lt;&gt;"",R63&lt;&gt;"",S63&lt;&gt;"",T63&lt;&gt;"",U63&lt;&gt;"")),"?",IF(AND(V63&lt;&gt;"",Q63="",R63="",S63="",T63="",U63=""),"X",""))</f>
        <v/>
      </c>
      <c r="X63" s="47" t="str">
        <f t="shared" si="1"/>
        <v/>
      </c>
      <c r="Y63" s="53" t="str">
        <f t="shared" si="11"/>
        <v/>
      </c>
      <c r="Z63" s="169"/>
      <c r="AA63" s="170"/>
      <c r="AB63" s="170"/>
      <c r="AC63" s="170"/>
      <c r="AD63" s="171"/>
      <c r="AE63" s="168"/>
      <c r="AF63" s="54" t="str">
        <f t="shared" si="30"/>
        <v/>
      </c>
      <c r="AG63" s="24"/>
      <c r="AH63" s="24"/>
      <c r="AI63" s="62"/>
      <c r="AJ63" s="62"/>
      <c r="AK63" s="62"/>
      <c r="AL63" s="62"/>
      <c r="AN63" s="208" t="s">
        <v>146</v>
      </c>
      <c r="AP63" s="206">
        <f>(E42-E39+1)/7</f>
        <v>-6400.5714285714284</v>
      </c>
      <c r="AQ63" s="21" t="e">
        <f>(E54-AQ61+1)/7</f>
        <v>#VALUE!</v>
      </c>
      <c r="AS63" s="56">
        <f t="shared" si="3"/>
        <v>0</v>
      </c>
      <c r="AT63" s="56">
        <f t="shared" si="12"/>
        <v>0</v>
      </c>
      <c r="AU63" s="56">
        <f t="shared" si="13"/>
        <v>0</v>
      </c>
      <c r="AV63" s="56">
        <f t="shared" si="14"/>
        <v>0</v>
      </c>
      <c r="AW63" s="56">
        <f t="shared" si="15"/>
        <v>0</v>
      </c>
      <c r="AX63" s="57">
        <f t="shared" si="16"/>
        <v>0</v>
      </c>
      <c r="AY63" s="57">
        <f>SUM($AX$7:AX63)</f>
        <v>0</v>
      </c>
      <c r="AZ63" s="56">
        <f t="shared" si="4"/>
        <v>0</v>
      </c>
      <c r="BA63" s="56">
        <f t="shared" si="5"/>
        <v>0</v>
      </c>
      <c r="BB63" s="56">
        <f t="shared" si="6"/>
        <v>0</v>
      </c>
      <c r="BC63" s="56">
        <f t="shared" si="7"/>
        <v>0</v>
      </c>
      <c r="BD63" s="56">
        <f t="shared" si="8"/>
        <v>0</v>
      </c>
      <c r="BE63" s="57">
        <f t="shared" si="17"/>
        <v>0</v>
      </c>
      <c r="BF63" s="57">
        <f>SUM($BE$7:BE63)</f>
        <v>0</v>
      </c>
      <c r="BH63" s="58" t="str">
        <f t="shared" si="31"/>
        <v/>
      </c>
      <c r="BI63" s="58" t="str">
        <f t="shared" si="32"/>
        <v/>
      </c>
      <c r="BJ63" s="58" t="str">
        <f t="shared" si="33"/>
        <v/>
      </c>
      <c r="BK63" s="58" t="str">
        <f t="shared" si="34"/>
        <v/>
      </c>
      <c r="BL63" s="58" t="str">
        <f t="shared" si="35"/>
        <v/>
      </c>
      <c r="BN63" s="58" t="str">
        <f t="shared" si="23"/>
        <v/>
      </c>
      <c r="BO63" s="58" t="str">
        <f t="shared" si="24"/>
        <v/>
      </c>
      <c r="BP63" s="58" t="str">
        <f t="shared" si="25"/>
        <v/>
      </c>
      <c r="BQ63" s="58" t="str">
        <f t="shared" si="26"/>
        <v/>
      </c>
      <c r="BR63" s="58" t="str">
        <f t="shared" si="27"/>
        <v/>
      </c>
      <c r="BS63" s="59"/>
    </row>
    <row r="64" spans="2:71" ht="13.15" customHeight="1" x14ac:dyDescent="0.2">
      <c r="B64" s="130"/>
      <c r="C64" s="130"/>
      <c r="D64" s="130"/>
      <c r="E64" s="130"/>
      <c r="F64" s="130"/>
      <c r="G64" s="130"/>
      <c r="H64" s="130"/>
      <c r="I64" s="130"/>
      <c r="J64" s="130"/>
      <c r="K64" s="131"/>
      <c r="L64" s="131"/>
      <c r="M64" s="131"/>
      <c r="N64" s="123"/>
      <c r="O64" s="47" t="str">
        <f t="shared" si="9"/>
        <v/>
      </c>
      <c r="P64" s="53" t="str">
        <f t="shared" si="36"/>
        <v/>
      </c>
      <c r="Q64" s="169"/>
      <c r="R64" s="170"/>
      <c r="S64" s="170"/>
      <c r="T64" s="170"/>
      <c r="U64" s="171"/>
      <c r="V64" s="168"/>
      <c r="W64" s="54" t="str">
        <f t="shared" si="37"/>
        <v/>
      </c>
      <c r="X64" s="47" t="str">
        <f t="shared" si="1"/>
        <v/>
      </c>
      <c r="Y64" s="53" t="str">
        <f t="shared" si="11"/>
        <v/>
      </c>
      <c r="Z64" s="169"/>
      <c r="AA64" s="170"/>
      <c r="AB64" s="170"/>
      <c r="AC64" s="170"/>
      <c r="AD64" s="171"/>
      <c r="AE64" s="168"/>
      <c r="AF64" s="54" t="str">
        <f t="shared" si="30"/>
        <v/>
      </c>
      <c r="AG64" s="24"/>
      <c r="AH64" s="24"/>
      <c r="AI64" s="62"/>
      <c r="AJ64" s="62"/>
      <c r="AK64" s="62"/>
      <c r="AL64" s="62"/>
      <c r="AN64" s="208" t="s">
        <v>136</v>
      </c>
      <c r="AP64" s="74">
        <f>(E42-E39)/365*12</f>
        <v>-1473.041095890411</v>
      </c>
      <c r="AQ64" s="21" t="e">
        <f>(E54-AQ61)/365*12</f>
        <v>#VALUE!</v>
      </c>
      <c r="AS64" s="56">
        <f t="shared" si="3"/>
        <v>0</v>
      </c>
      <c r="AT64" s="56">
        <f t="shared" si="12"/>
        <v>0</v>
      </c>
      <c r="AU64" s="56">
        <f t="shared" si="13"/>
        <v>0</v>
      </c>
      <c r="AV64" s="56">
        <f t="shared" si="14"/>
        <v>0</v>
      </c>
      <c r="AW64" s="56">
        <f t="shared" si="15"/>
        <v>0</v>
      </c>
      <c r="AX64" s="57">
        <f t="shared" si="16"/>
        <v>0</v>
      </c>
      <c r="AY64" s="57">
        <f>SUM($AX$7:AX64)</f>
        <v>0</v>
      </c>
      <c r="AZ64" s="56">
        <f t="shared" si="4"/>
        <v>0</v>
      </c>
      <c r="BA64" s="56">
        <f t="shared" si="5"/>
        <v>0</v>
      </c>
      <c r="BB64" s="56">
        <f t="shared" si="6"/>
        <v>0</v>
      </c>
      <c r="BC64" s="56">
        <f t="shared" si="7"/>
        <v>0</v>
      </c>
      <c r="BD64" s="56">
        <f t="shared" si="8"/>
        <v>0</v>
      </c>
      <c r="BE64" s="57">
        <f t="shared" si="17"/>
        <v>0</v>
      </c>
      <c r="BF64" s="57">
        <f>SUM($BE$7:BE64)</f>
        <v>0</v>
      </c>
      <c r="BH64" s="58" t="str">
        <f t="shared" si="31"/>
        <v/>
      </c>
      <c r="BI64" s="58" t="str">
        <f t="shared" si="32"/>
        <v/>
      </c>
      <c r="BJ64" s="58" t="str">
        <f t="shared" si="33"/>
        <v/>
      </c>
      <c r="BK64" s="58" t="str">
        <f t="shared" si="34"/>
        <v/>
      </c>
      <c r="BL64" s="58" t="str">
        <f t="shared" si="35"/>
        <v/>
      </c>
      <c r="BN64" s="58" t="str">
        <f t="shared" si="23"/>
        <v/>
      </c>
      <c r="BO64" s="58" t="str">
        <f t="shared" si="24"/>
        <v/>
      </c>
      <c r="BP64" s="58" t="str">
        <f t="shared" si="25"/>
        <v/>
      </c>
      <c r="BQ64" s="58" t="str">
        <f t="shared" si="26"/>
        <v/>
      </c>
      <c r="BR64" s="58" t="str">
        <f t="shared" si="27"/>
        <v/>
      </c>
      <c r="BS64" s="59"/>
    </row>
    <row r="65" spans="2:71" ht="13.15" customHeight="1" x14ac:dyDescent="0.2">
      <c r="B65" s="130"/>
      <c r="C65" s="134"/>
      <c r="D65" s="134"/>
      <c r="E65" s="134"/>
      <c r="F65" s="134"/>
      <c r="G65" s="130"/>
      <c r="H65" s="130"/>
      <c r="I65" s="130"/>
      <c r="J65" s="130"/>
      <c r="K65" s="131"/>
      <c r="L65" s="131"/>
      <c r="M65" s="133"/>
      <c r="N65" s="123"/>
      <c r="O65" s="47" t="str">
        <f t="shared" si="9"/>
        <v/>
      </c>
      <c r="P65" s="53" t="str">
        <f t="shared" si="36"/>
        <v/>
      </c>
      <c r="Q65" s="169"/>
      <c r="R65" s="170"/>
      <c r="S65" s="170"/>
      <c r="T65" s="170"/>
      <c r="U65" s="171"/>
      <c r="V65" s="168"/>
      <c r="W65" s="54" t="str">
        <f t="shared" si="37"/>
        <v/>
      </c>
      <c r="X65" s="47" t="str">
        <f t="shared" si="1"/>
        <v/>
      </c>
      <c r="Y65" s="53" t="str">
        <f t="shared" si="11"/>
        <v/>
      </c>
      <c r="Z65" s="169"/>
      <c r="AA65" s="170"/>
      <c r="AB65" s="170"/>
      <c r="AC65" s="170"/>
      <c r="AD65" s="171"/>
      <c r="AE65" s="168"/>
      <c r="AF65" s="54" t="str">
        <f t="shared" si="30"/>
        <v/>
      </c>
      <c r="AG65" s="24"/>
      <c r="AH65" s="24"/>
      <c r="AI65" s="62"/>
      <c r="AJ65" s="62"/>
      <c r="AK65" s="62"/>
      <c r="AL65" s="62"/>
      <c r="AN65" s="20"/>
      <c r="AS65" s="56">
        <f t="shared" si="3"/>
        <v>0</v>
      </c>
      <c r="AT65" s="56">
        <f t="shared" si="12"/>
        <v>0</v>
      </c>
      <c r="AU65" s="56">
        <f t="shared" si="13"/>
        <v>0</v>
      </c>
      <c r="AV65" s="56">
        <f t="shared" si="14"/>
        <v>0</v>
      </c>
      <c r="AW65" s="56">
        <f t="shared" si="15"/>
        <v>0</v>
      </c>
      <c r="AX65" s="57">
        <f t="shared" si="16"/>
        <v>0</v>
      </c>
      <c r="AY65" s="57">
        <f>SUM($AX$7:AX65)</f>
        <v>0</v>
      </c>
      <c r="AZ65" s="56">
        <f t="shared" si="4"/>
        <v>0</v>
      </c>
      <c r="BA65" s="56">
        <f t="shared" si="5"/>
        <v>0</v>
      </c>
      <c r="BB65" s="56">
        <f t="shared" si="6"/>
        <v>0</v>
      </c>
      <c r="BC65" s="56">
        <f t="shared" si="7"/>
        <v>0</v>
      </c>
      <c r="BD65" s="56">
        <f t="shared" si="8"/>
        <v>0</v>
      </c>
      <c r="BE65" s="57">
        <f t="shared" si="17"/>
        <v>0</v>
      </c>
      <c r="BF65" s="57">
        <f>SUM($BE$7:BE65)</f>
        <v>0</v>
      </c>
      <c r="BH65" s="58" t="str">
        <f t="shared" si="31"/>
        <v/>
      </c>
      <c r="BI65" s="58" t="str">
        <f t="shared" si="32"/>
        <v/>
      </c>
      <c r="BJ65" s="58" t="str">
        <f t="shared" si="33"/>
        <v/>
      </c>
      <c r="BK65" s="58" t="str">
        <f t="shared" si="34"/>
        <v/>
      </c>
      <c r="BL65" s="58" t="str">
        <f t="shared" si="35"/>
        <v/>
      </c>
      <c r="BN65" s="58" t="str">
        <f t="shared" si="23"/>
        <v/>
      </c>
      <c r="BO65" s="58" t="str">
        <f t="shared" si="24"/>
        <v/>
      </c>
      <c r="BP65" s="58" t="str">
        <f t="shared" si="25"/>
        <v/>
      </c>
      <c r="BQ65" s="58" t="str">
        <f t="shared" si="26"/>
        <v/>
      </c>
      <c r="BR65" s="58" t="str">
        <f t="shared" si="27"/>
        <v/>
      </c>
      <c r="BS65" s="59"/>
    </row>
    <row r="66" spans="2:71" ht="13.15" customHeight="1" x14ac:dyDescent="0.2">
      <c r="B66" s="132"/>
      <c r="C66" s="133"/>
      <c r="D66" s="133"/>
      <c r="E66" s="133"/>
      <c r="F66" s="133"/>
      <c r="G66" s="130"/>
      <c r="H66" s="130"/>
      <c r="I66" s="130"/>
      <c r="J66" s="130"/>
      <c r="K66" s="131"/>
      <c r="L66" s="131"/>
      <c r="M66" s="133"/>
      <c r="N66" s="123"/>
      <c r="O66" s="47" t="str">
        <f t="shared" si="9"/>
        <v/>
      </c>
      <c r="P66" s="53" t="str">
        <f t="shared" si="36"/>
        <v/>
      </c>
      <c r="Q66" s="169"/>
      <c r="R66" s="170"/>
      <c r="S66" s="170"/>
      <c r="T66" s="170"/>
      <c r="U66" s="171"/>
      <c r="V66" s="168"/>
      <c r="W66" s="54" t="str">
        <f t="shared" si="37"/>
        <v/>
      </c>
      <c r="X66" s="47" t="str">
        <f t="shared" si="1"/>
        <v/>
      </c>
      <c r="Y66" s="53" t="str">
        <f t="shared" si="11"/>
        <v/>
      </c>
      <c r="Z66" s="169"/>
      <c r="AA66" s="170"/>
      <c r="AB66" s="170"/>
      <c r="AC66" s="170"/>
      <c r="AD66" s="171"/>
      <c r="AE66" s="168"/>
      <c r="AF66" s="54" t="str">
        <f t="shared" si="30"/>
        <v/>
      </c>
      <c r="AG66" s="24"/>
      <c r="AH66" s="24"/>
      <c r="AI66" s="62"/>
      <c r="AJ66" s="62"/>
      <c r="AK66" s="62"/>
      <c r="AL66" s="62"/>
      <c r="AN66" s="20"/>
      <c r="AS66" s="56">
        <f t="shared" si="3"/>
        <v>0</v>
      </c>
      <c r="AT66" s="56">
        <f t="shared" si="12"/>
        <v>0</v>
      </c>
      <c r="AU66" s="56">
        <f t="shared" si="13"/>
        <v>0</v>
      </c>
      <c r="AV66" s="56">
        <f t="shared" si="14"/>
        <v>0</v>
      </c>
      <c r="AW66" s="56">
        <f t="shared" si="15"/>
        <v>0</v>
      </c>
      <c r="AX66" s="57">
        <f t="shared" si="16"/>
        <v>0</v>
      </c>
      <c r="AY66" s="57">
        <f>SUM($AX$7:AX66)</f>
        <v>0</v>
      </c>
      <c r="AZ66" s="56">
        <f t="shared" si="4"/>
        <v>0</v>
      </c>
      <c r="BA66" s="56">
        <f t="shared" si="5"/>
        <v>0</v>
      </c>
      <c r="BB66" s="56">
        <f t="shared" si="6"/>
        <v>0</v>
      </c>
      <c r="BC66" s="56">
        <f t="shared" si="7"/>
        <v>0</v>
      </c>
      <c r="BD66" s="56">
        <f t="shared" si="8"/>
        <v>0</v>
      </c>
      <c r="BE66" s="57">
        <f t="shared" si="17"/>
        <v>0</v>
      </c>
      <c r="BF66" s="57">
        <f>SUM($BE$7:BE66)</f>
        <v>0</v>
      </c>
      <c r="BH66" s="58" t="str">
        <f t="shared" si="31"/>
        <v/>
      </c>
      <c r="BI66" s="58" t="str">
        <f t="shared" si="32"/>
        <v/>
      </c>
      <c r="BJ66" s="58" t="str">
        <f t="shared" si="33"/>
        <v/>
      </c>
      <c r="BK66" s="58" t="str">
        <f t="shared" si="34"/>
        <v/>
      </c>
      <c r="BL66" s="58" t="str">
        <f t="shared" si="35"/>
        <v/>
      </c>
      <c r="BN66" s="58" t="str">
        <f t="shared" si="23"/>
        <v/>
      </c>
      <c r="BO66" s="58" t="str">
        <f t="shared" si="24"/>
        <v/>
      </c>
      <c r="BP66" s="58" t="str">
        <f t="shared" si="25"/>
        <v/>
      </c>
      <c r="BQ66" s="58" t="str">
        <f t="shared" si="26"/>
        <v/>
      </c>
      <c r="BR66" s="58" t="str">
        <f t="shared" si="27"/>
        <v/>
      </c>
      <c r="BS66" s="59"/>
    </row>
    <row r="67" spans="2:71" ht="13.15" customHeight="1" x14ac:dyDescent="0.2">
      <c r="B67" s="135"/>
      <c r="C67" s="133"/>
      <c r="D67" s="133"/>
      <c r="E67" s="133"/>
      <c r="F67" s="133"/>
      <c r="G67" s="134"/>
      <c r="H67" s="134"/>
      <c r="I67" s="134"/>
      <c r="J67" s="133"/>
      <c r="K67" s="133"/>
      <c r="L67" s="133"/>
      <c r="M67" s="133"/>
      <c r="N67" s="123"/>
      <c r="O67" s="47" t="str">
        <f t="shared" si="9"/>
        <v/>
      </c>
      <c r="P67" s="53" t="str">
        <f t="shared" si="36"/>
        <v/>
      </c>
      <c r="Q67" s="169"/>
      <c r="R67" s="170"/>
      <c r="S67" s="170"/>
      <c r="T67" s="170"/>
      <c r="U67" s="171"/>
      <c r="V67" s="168"/>
      <c r="W67" s="54" t="str">
        <f t="shared" si="37"/>
        <v/>
      </c>
      <c r="X67" s="47" t="str">
        <f t="shared" si="1"/>
        <v/>
      </c>
      <c r="Y67" s="53" t="str">
        <f t="shared" si="11"/>
        <v/>
      </c>
      <c r="Z67" s="169"/>
      <c r="AA67" s="170"/>
      <c r="AB67" s="170"/>
      <c r="AC67" s="170"/>
      <c r="AD67" s="171"/>
      <c r="AE67" s="168"/>
      <c r="AF67" s="54" t="str">
        <f t="shared" si="30"/>
        <v/>
      </c>
      <c r="AG67" s="24"/>
      <c r="AH67" s="24"/>
      <c r="AI67" s="62"/>
      <c r="AJ67" s="62"/>
      <c r="AK67" s="62"/>
      <c r="AL67" s="62"/>
      <c r="AN67" s="38" t="s">
        <v>137</v>
      </c>
      <c r="AP67" s="74">
        <v>1</v>
      </c>
      <c r="AQ67" s="21">
        <v>31</v>
      </c>
      <c r="AS67" s="56">
        <f t="shared" si="3"/>
        <v>0</v>
      </c>
      <c r="AT67" s="56">
        <f t="shared" si="12"/>
        <v>0</v>
      </c>
      <c r="AU67" s="56">
        <f t="shared" si="13"/>
        <v>0</v>
      </c>
      <c r="AV67" s="56">
        <f t="shared" si="14"/>
        <v>0</v>
      </c>
      <c r="AW67" s="56">
        <f t="shared" si="15"/>
        <v>0</v>
      </c>
      <c r="AX67" s="57">
        <f t="shared" si="16"/>
        <v>0</v>
      </c>
      <c r="AY67" s="57">
        <f>SUM($AX$7:AX67)</f>
        <v>0</v>
      </c>
      <c r="AZ67" s="56">
        <f t="shared" si="4"/>
        <v>0</v>
      </c>
      <c r="BA67" s="56">
        <f t="shared" si="5"/>
        <v>0</v>
      </c>
      <c r="BB67" s="56">
        <f t="shared" si="6"/>
        <v>0</v>
      </c>
      <c r="BC67" s="56">
        <f t="shared" si="7"/>
        <v>0</v>
      </c>
      <c r="BD67" s="56">
        <f t="shared" si="8"/>
        <v>0</v>
      </c>
      <c r="BE67" s="57">
        <f t="shared" si="17"/>
        <v>0</v>
      </c>
      <c r="BF67" s="57">
        <f>SUM($BE$7:BE67)</f>
        <v>0</v>
      </c>
      <c r="BH67" s="58" t="str">
        <f t="shared" si="31"/>
        <v/>
      </c>
      <c r="BI67" s="58" t="str">
        <f t="shared" si="32"/>
        <v/>
      </c>
      <c r="BJ67" s="58" t="str">
        <f t="shared" si="33"/>
        <v/>
      </c>
      <c r="BK67" s="58" t="str">
        <f t="shared" si="34"/>
        <v/>
      </c>
      <c r="BL67" s="58" t="str">
        <f t="shared" si="35"/>
        <v/>
      </c>
      <c r="BN67" s="58" t="str">
        <f t="shared" si="23"/>
        <v/>
      </c>
      <c r="BO67" s="58" t="str">
        <f t="shared" si="24"/>
        <v/>
      </c>
      <c r="BP67" s="58" t="str">
        <f t="shared" si="25"/>
        <v/>
      </c>
      <c r="BQ67" s="58" t="str">
        <f t="shared" si="26"/>
        <v/>
      </c>
      <c r="BR67" s="58" t="str">
        <f t="shared" si="27"/>
        <v/>
      </c>
      <c r="BS67" s="59"/>
    </row>
    <row r="68" spans="2:71" ht="13.15" customHeight="1" x14ac:dyDescent="0.2">
      <c r="B68" s="135"/>
      <c r="C68" s="133"/>
      <c r="D68" s="133"/>
      <c r="E68" s="133"/>
      <c r="F68" s="133"/>
      <c r="G68" s="133"/>
      <c r="H68" s="133"/>
      <c r="I68" s="133"/>
      <c r="J68" s="133"/>
      <c r="K68" s="133"/>
      <c r="L68" s="133"/>
      <c r="M68" s="133"/>
      <c r="N68" s="63"/>
      <c r="O68" s="47" t="str">
        <f t="shared" si="9"/>
        <v/>
      </c>
      <c r="P68" s="53" t="str">
        <f t="shared" si="36"/>
        <v/>
      </c>
      <c r="Q68" s="169"/>
      <c r="R68" s="170"/>
      <c r="S68" s="170"/>
      <c r="T68" s="170"/>
      <c r="U68" s="171"/>
      <c r="V68" s="168"/>
      <c r="W68" s="54" t="str">
        <f t="shared" si="37"/>
        <v/>
      </c>
      <c r="X68" s="47" t="str">
        <f t="shared" si="1"/>
        <v/>
      </c>
      <c r="Y68" s="53" t="str">
        <f t="shared" si="11"/>
        <v/>
      </c>
      <c r="Z68" s="169"/>
      <c r="AA68" s="170"/>
      <c r="AB68" s="170"/>
      <c r="AC68" s="170"/>
      <c r="AD68" s="171"/>
      <c r="AE68" s="168"/>
      <c r="AF68" s="54" t="str">
        <f t="shared" si="30"/>
        <v/>
      </c>
      <c r="AG68" s="24"/>
      <c r="AH68" s="24"/>
      <c r="AI68" s="62"/>
      <c r="AJ68" s="62"/>
      <c r="AK68" s="62"/>
      <c r="AL68" s="62"/>
      <c r="AN68" s="20"/>
      <c r="AP68" s="74">
        <v>2</v>
      </c>
      <c r="AQ68" s="21">
        <v>28</v>
      </c>
      <c r="AS68" s="56">
        <f t="shared" si="3"/>
        <v>0</v>
      </c>
      <c r="AT68" s="56">
        <f t="shared" si="12"/>
        <v>0</v>
      </c>
      <c r="AU68" s="56">
        <f t="shared" si="13"/>
        <v>0</v>
      </c>
      <c r="AV68" s="56">
        <f t="shared" si="14"/>
        <v>0</v>
      </c>
      <c r="AW68" s="56">
        <f t="shared" si="15"/>
        <v>0</v>
      </c>
      <c r="AX68" s="57">
        <f t="shared" si="16"/>
        <v>0</v>
      </c>
      <c r="AY68" s="57">
        <f>SUM($AX$7:AX68)</f>
        <v>0</v>
      </c>
      <c r="AZ68" s="56">
        <f t="shared" si="4"/>
        <v>0</v>
      </c>
      <c r="BA68" s="56">
        <f t="shared" si="5"/>
        <v>0</v>
      </c>
      <c r="BB68" s="56">
        <f t="shared" si="6"/>
        <v>0</v>
      </c>
      <c r="BC68" s="56">
        <f t="shared" si="7"/>
        <v>0</v>
      </c>
      <c r="BD68" s="56">
        <f t="shared" si="8"/>
        <v>0</v>
      </c>
      <c r="BE68" s="57">
        <f t="shared" si="17"/>
        <v>0</v>
      </c>
      <c r="BF68" s="57">
        <f>SUM($BE$7:BE68)</f>
        <v>0</v>
      </c>
      <c r="BH68" s="58" t="str">
        <f t="shared" si="31"/>
        <v/>
      </c>
      <c r="BI68" s="58" t="str">
        <f t="shared" si="32"/>
        <v/>
      </c>
      <c r="BJ68" s="58" t="str">
        <f t="shared" si="33"/>
        <v/>
      </c>
      <c r="BK68" s="58" t="str">
        <f t="shared" si="34"/>
        <v/>
      </c>
      <c r="BL68" s="58" t="str">
        <f t="shared" si="35"/>
        <v/>
      </c>
      <c r="BN68" s="58" t="str">
        <f t="shared" si="23"/>
        <v/>
      </c>
      <c r="BO68" s="58" t="str">
        <f t="shared" si="24"/>
        <v/>
      </c>
      <c r="BP68" s="58" t="str">
        <f t="shared" si="25"/>
        <v/>
      </c>
      <c r="BQ68" s="58" t="str">
        <f t="shared" si="26"/>
        <v/>
      </c>
      <c r="BR68" s="58" t="str">
        <f t="shared" si="27"/>
        <v/>
      </c>
      <c r="BS68" s="59"/>
    </row>
    <row r="69" spans="2:71" ht="13.15" customHeight="1" x14ac:dyDescent="0.2">
      <c r="B69" s="130"/>
      <c r="C69" s="136"/>
      <c r="D69" s="136"/>
      <c r="E69" s="136"/>
      <c r="F69" s="136"/>
      <c r="G69" s="133"/>
      <c r="H69" s="133"/>
      <c r="I69" s="133"/>
      <c r="J69" s="133"/>
      <c r="K69" s="133"/>
      <c r="L69" s="133"/>
      <c r="M69" s="133"/>
      <c r="N69" s="63"/>
      <c r="O69" s="47" t="str">
        <f t="shared" si="9"/>
        <v/>
      </c>
      <c r="P69" s="53" t="str">
        <f t="shared" si="36"/>
        <v/>
      </c>
      <c r="Q69" s="169"/>
      <c r="R69" s="170"/>
      <c r="S69" s="170"/>
      <c r="T69" s="170"/>
      <c r="U69" s="171"/>
      <c r="V69" s="168"/>
      <c r="W69" s="54" t="str">
        <f t="shared" si="37"/>
        <v/>
      </c>
      <c r="X69" s="47" t="str">
        <f t="shared" si="1"/>
        <v/>
      </c>
      <c r="Y69" s="53" t="str">
        <f t="shared" si="11"/>
        <v/>
      </c>
      <c r="Z69" s="169"/>
      <c r="AA69" s="170"/>
      <c r="AB69" s="170"/>
      <c r="AC69" s="170"/>
      <c r="AD69" s="171"/>
      <c r="AE69" s="168"/>
      <c r="AF69" s="54" t="str">
        <f t="shared" si="30"/>
        <v/>
      </c>
      <c r="AG69" s="24"/>
      <c r="AH69" s="24"/>
      <c r="AI69" s="62"/>
      <c r="AJ69" s="62"/>
      <c r="AK69" s="62"/>
      <c r="AL69" s="62"/>
      <c r="AN69" s="20"/>
      <c r="AP69" s="74">
        <v>3</v>
      </c>
      <c r="AQ69" s="21">
        <v>31</v>
      </c>
      <c r="AS69" s="56">
        <f t="shared" si="3"/>
        <v>0</v>
      </c>
      <c r="AT69" s="56">
        <f t="shared" si="12"/>
        <v>0</v>
      </c>
      <c r="AU69" s="56">
        <f t="shared" si="13"/>
        <v>0</v>
      </c>
      <c r="AV69" s="56">
        <f t="shared" si="14"/>
        <v>0</v>
      </c>
      <c r="AW69" s="56">
        <f t="shared" si="15"/>
        <v>0</v>
      </c>
      <c r="AX69" s="57">
        <f t="shared" si="16"/>
        <v>0</v>
      </c>
      <c r="AY69" s="57">
        <f>SUM($AX$7:AX69)</f>
        <v>0</v>
      </c>
      <c r="AZ69" s="56">
        <f t="shared" si="4"/>
        <v>0</v>
      </c>
      <c r="BA69" s="56">
        <f t="shared" si="5"/>
        <v>0</v>
      </c>
      <c r="BB69" s="56">
        <f t="shared" si="6"/>
        <v>0</v>
      </c>
      <c r="BC69" s="56">
        <f t="shared" si="7"/>
        <v>0</v>
      </c>
      <c r="BD69" s="56">
        <f t="shared" si="8"/>
        <v>0</v>
      </c>
      <c r="BE69" s="57">
        <f t="shared" si="17"/>
        <v>0</v>
      </c>
      <c r="BF69" s="57">
        <f>SUM($BE$7:BE69)</f>
        <v>0</v>
      </c>
      <c r="BH69" s="58" t="str">
        <f t="shared" si="31"/>
        <v/>
      </c>
      <c r="BI69" s="58" t="str">
        <f t="shared" si="32"/>
        <v/>
      </c>
      <c r="BJ69" s="58" t="str">
        <f t="shared" si="33"/>
        <v/>
      </c>
      <c r="BK69" s="58" t="str">
        <f t="shared" si="34"/>
        <v/>
      </c>
      <c r="BL69" s="58" t="str">
        <f t="shared" si="35"/>
        <v/>
      </c>
      <c r="BN69" s="58" t="str">
        <f t="shared" si="23"/>
        <v/>
      </c>
      <c r="BO69" s="58" t="str">
        <f t="shared" si="24"/>
        <v/>
      </c>
      <c r="BP69" s="58" t="str">
        <f t="shared" si="25"/>
        <v/>
      </c>
      <c r="BQ69" s="58" t="str">
        <f t="shared" si="26"/>
        <v/>
      </c>
      <c r="BR69" s="58" t="str">
        <f t="shared" si="27"/>
        <v/>
      </c>
      <c r="BS69" s="59"/>
    </row>
    <row r="70" spans="2:71" ht="13.15" customHeight="1" x14ac:dyDescent="0.2">
      <c r="B70" s="136"/>
      <c r="C70" s="136"/>
      <c r="D70" s="136"/>
      <c r="E70" s="136"/>
      <c r="F70" s="136"/>
      <c r="G70" s="133"/>
      <c r="H70" s="133"/>
      <c r="I70" s="133"/>
      <c r="J70" s="133"/>
      <c r="K70" s="133"/>
      <c r="L70" s="133"/>
      <c r="M70" s="133"/>
      <c r="O70" s="47" t="str">
        <f t="shared" si="9"/>
        <v/>
      </c>
      <c r="P70" s="53" t="str">
        <f t="shared" si="36"/>
        <v/>
      </c>
      <c r="Q70" s="169"/>
      <c r="R70" s="170"/>
      <c r="S70" s="170"/>
      <c r="T70" s="170"/>
      <c r="U70" s="171"/>
      <c r="V70" s="168"/>
      <c r="W70" s="54" t="str">
        <f t="shared" si="37"/>
        <v/>
      </c>
      <c r="X70" s="47" t="str">
        <f t="shared" si="1"/>
        <v/>
      </c>
      <c r="Y70" s="53" t="str">
        <f t="shared" si="11"/>
        <v/>
      </c>
      <c r="Z70" s="169"/>
      <c r="AA70" s="170"/>
      <c r="AB70" s="170"/>
      <c r="AC70" s="170"/>
      <c r="AD70" s="171"/>
      <c r="AE70" s="168"/>
      <c r="AF70" s="54" t="str">
        <f t="shared" si="30"/>
        <v/>
      </c>
      <c r="AG70" s="24"/>
      <c r="AH70" s="24"/>
      <c r="AI70" s="62"/>
      <c r="AJ70" s="62"/>
      <c r="AK70" s="62"/>
      <c r="AL70" s="62"/>
      <c r="AN70" s="20"/>
      <c r="AP70" s="74">
        <v>4</v>
      </c>
      <c r="AQ70" s="21">
        <v>30</v>
      </c>
      <c r="AS70" s="56">
        <f t="shared" si="3"/>
        <v>0</v>
      </c>
      <c r="AT70" s="56">
        <f t="shared" si="12"/>
        <v>0</v>
      </c>
      <c r="AU70" s="56">
        <f t="shared" si="13"/>
        <v>0</v>
      </c>
      <c r="AV70" s="56">
        <f t="shared" si="14"/>
        <v>0</v>
      </c>
      <c r="AW70" s="56">
        <f t="shared" si="15"/>
        <v>0</v>
      </c>
      <c r="AX70" s="57">
        <f t="shared" si="16"/>
        <v>0</v>
      </c>
      <c r="AY70" s="57">
        <f>SUM($AX$7:AX70)</f>
        <v>0</v>
      </c>
      <c r="AZ70" s="56">
        <f t="shared" si="4"/>
        <v>0</v>
      </c>
      <c r="BA70" s="56">
        <f t="shared" si="5"/>
        <v>0</v>
      </c>
      <c r="BB70" s="56">
        <f t="shared" si="6"/>
        <v>0</v>
      </c>
      <c r="BC70" s="56">
        <f t="shared" si="7"/>
        <v>0</v>
      </c>
      <c r="BD70" s="56">
        <f t="shared" si="8"/>
        <v>0</v>
      </c>
      <c r="BE70" s="57">
        <f t="shared" si="17"/>
        <v>0</v>
      </c>
      <c r="BF70" s="57">
        <f>SUM($BE$7:BE70)</f>
        <v>0</v>
      </c>
      <c r="BH70" s="58" t="str">
        <f t="shared" si="31"/>
        <v/>
      </c>
      <c r="BI70" s="58" t="str">
        <f t="shared" si="32"/>
        <v/>
      </c>
      <c r="BJ70" s="58" t="str">
        <f t="shared" si="33"/>
        <v/>
      </c>
      <c r="BK70" s="58" t="str">
        <f t="shared" si="34"/>
        <v/>
      </c>
      <c r="BL70" s="58" t="str">
        <f t="shared" si="35"/>
        <v/>
      </c>
      <c r="BN70" s="58" t="str">
        <f t="shared" si="23"/>
        <v/>
      </c>
      <c r="BO70" s="58" t="str">
        <f t="shared" si="24"/>
        <v/>
      </c>
      <c r="BP70" s="58" t="str">
        <f t="shared" si="25"/>
        <v/>
      </c>
      <c r="BQ70" s="58" t="str">
        <f t="shared" si="26"/>
        <v/>
      </c>
      <c r="BR70" s="58" t="str">
        <f t="shared" si="27"/>
        <v/>
      </c>
      <c r="BS70" s="59"/>
    </row>
    <row r="71" spans="2:71" ht="13.15" customHeight="1" x14ac:dyDescent="0.2">
      <c r="B71" s="136"/>
      <c r="C71" s="136"/>
      <c r="D71" s="136"/>
      <c r="E71" s="136"/>
      <c r="F71" s="136"/>
      <c r="G71" s="136"/>
      <c r="H71" s="136"/>
      <c r="I71" s="136"/>
      <c r="J71" s="136"/>
      <c r="K71" s="137"/>
      <c r="L71" s="137"/>
      <c r="M71" s="133"/>
      <c r="O71" s="47" t="str">
        <f t="shared" si="9"/>
        <v/>
      </c>
      <c r="P71" s="53" t="str">
        <f t="shared" si="36"/>
        <v/>
      </c>
      <c r="Q71" s="169"/>
      <c r="R71" s="170"/>
      <c r="S71" s="170"/>
      <c r="T71" s="170"/>
      <c r="U71" s="171"/>
      <c r="V71" s="168"/>
      <c r="W71" s="54" t="str">
        <f t="shared" si="37"/>
        <v/>
      </c>
      <c r="X71" s="47" t="str">
        <f t="shared" ref="X71:X134" si="38">IF(Y71="","",INT((Y71-DATE(YEAR(Y71-WEEKDAY(Y71-1)+4),1,3)+WEEKDAY(DATE(YEAR(Y71-WEEKDAY(Y71-1)+4),1,3))+5)/7)
)</f>
        <v/>
      </c>
      <c r="Y71" s="53" t="str">
        <f t="shared" si="11"/>
        <v/>
      </c>
      <c r="Z71" s="169"/>
      <c r="AA71" s="170"/>
      <c r="AB71" s="170"/>
      <c r="AC71" s="170"/>
      <c r="AD71" s="171"/>
      <c r="AE71" s="168"/>
      <c r="AF71" s="54" t="str">
        <f t="shared" si="30"/>
        <v/>
      </c>
      <c r="AG71" s="24"/>
      <c r="AH71" s="24"/>
      <c r="AI71" s="62"/>
      <c r="AJ71" s="62"/>
      <c r="AK71" s="62"/>
      <c r="AL71" s="62"/>
      <c r="AN71" s="20"/>
      <c r="AP71" s="74">
        <v>5</v>
      </c>
      <c r="AQ71" s="21">
        <v>31</v>
      </c>
      <c r="AS71" s="56">
        <f t="shared" ref="AS71:AS134" si="39">IF($O71="",0,IF(AND($O71&lt;&gt;"",$B$30&lt;&gt;"",$Q71&lt;1,$P71&lt;=$E$42,$P71&gt;=$E$39,$AS$4="",($AY70+$B$30)&lt;=$I$23+$I$24),IF($Q71&lt;1,(1-$Q71)*$B$30,IF($Q71="",$B$30,0)),0))</f>
        <v>0</v>
      </c>
      <c r="AT71" s="56">
        <f t="shared" si="12"/>
        <v>0</v>
      </c>
      <c r="AU71" s="56">
        <f t="shared" si="13"/>
        <v>0</v>
      </c>
      <c r="AV71" s="56">
        <f t="shared" si="14"/>
        <v>0</v>
      </c>
      <c r="AW71" s="56">
        <f t="shared" si="15"/>
        <v>0</v>
      </c>
      <c r="AX71" s="57">
        <f t="shared" si="16"/>
        <v>0</v>
      </c>
      <c r="AY71" s="57">
        <f>SUM($AX$7:AX71)</f>
        <v>0</v>
      </c>
      <c r="AZ71" s="56">
        <f t="shared" ref="AZ71:AZ134" si="40">IF(OR($E$54="",$X71=""),0,IF(AND($B$30&lt;&gt;"",$Z71&lt;1,$Y71&lt;=$E$54,$Y71&gt;=$AP$34,$G$54="",($BF70+$B$30)&lt;=$AP$41),IF($Z71&lt;1,(1-$Z71)*$B$30,IF(AND($E$49="",$Y71&lt;=$E$53,$Y71&lt;=$E$54,$Y71+2&gt;=$AP$34,$Z71&lt;1,$BF70+$B$30&lt;=$AP$41),IF($Z71&lt;1,(1-$Z71)*$B$30,0))),0))</f>
        <v>0</v>
      </c>
      <c r="BA71" s="56">
        <f t="shared" ref="BA71:BA134" si="41">IF(OR($E$54="",$X71=""),0,IF(AND($C$30&lt;&gt;"",$AA71&lt;1,$Y71+1&lt;=$E$54,$Y71+1&gt;=$AP$34,$G$54="",($BF70+$AZ71+$C$30)&lt;=$AP$41),IF($AA71&lt;1,(1-$AA71)*$C$30,IF(AND($E$49="",$Y71+1&lt;=$E$53,$Y71+1&lt;=$E$54,$Y71+2&gt;=$AP$34,$AA71&lt;1,$BF70+$AZ71+$C$30&lt;=$AP$41),IF($AA71&lt;1,(1-$AA71)*$C$30,0))),0))</f>
        <v>0</v>
      </c>
      <c r="BB71" s="56">
        <f t="shared" ref="BB71:BB134" si="42">IF(OR($E$54="",$X71=""),0,IF(AND($D$30&lt;&gt;"",$AB71&lt;1,$Y71+2&lt;=$E$54,$Y71+2&gt;=$AP$34,$G$54="",($BF70+SUM($AZ71:$BA71)+$D$30)&lt;=$AP$41),IF($AB71&lt;1,(1-$AB71)*$D$30,IF(AND($E$49="",$Y71+2&lt;=$E$53,$Y71+2&lt;=$E$54,$Y71+2&gt;=$AP$34,$AB71&lt;1,$BF70+SUM($AZ71:$BA71)+$D$30&lt;=$AP$41),IF($AB71&lt;1,(1-$AB71)*$D$30,0))),0))</f>
        <v>0</v>
      </c>
      <c r="BC71" s="56">
        <f t="shared" ref="BC71:BC134" si="43">IF(OR($E$54="",$X71=""),0,IF(AND($E$30&lt;&gt;"",$AC71&lt;1,$Y71+3&lt;=$E$54,$Y71+3&gt;=$AP$34,$G$54="",($BF70+SUM($AZ71:$BB71)+$E$30)&lt;=$AP$41),IF($AC71&lt;1,(1-$AC71)*$E$30,IF(AND($E$49="",$Y71+3&lt;=$E$53,$Y71&lt;=$E$54,$Y71+2&gt;=$AP$34,$AC71&lt;1,$BF70+SUM($AZ71:$BB71)+$E$30&lt;=$AP$41),IF($AC71&lt;1,(1-$AC71)*$E$30,0))),0))</f>
        <v>0</v>
      </c>
      <c r="BD71" s="56">
        <f t="shared" ref="BD71:BD134" si="44">IF(OR($E$54="",$X71=""),0,IF(AND($F$30&lt;&gt;"",$AD71&lt;1,$Y71+4&lt;=$E$54,$Y71+4&gt;=$AP$34,$G$54="",($BF70+SUM($AZ71:$BC71)+$F$30)&lt;=$AP$41),IF($AD71&lt;1,(1-$AD71)*$F$30,IF(AND($E$49="",$Y71+4&lt;=$E$53,$Y71+4&lt;=$E$54,$Y71+2&gt;=$AP$34,$AD71&lt;1,$BF70+SUM($AZ71:$BC71)+$F$30&lt;=$AP$41),IF($AD71&lt;1,(1-$AD71)*$F$30,0))),0))</f>
        <v>0</v>
      </c>
      <c r="BE71" s="57">
        <f t="shared" si="17"/>
        <v>0</v>
      </c>
      <c r="BF71" s="57">
        <f>SUM($BE$7:BE71)</f>
        <v>0</v>
      </c>
      <c r="BH71" s="58" t="str">
        <f t="shared" si="31"/>
        <v/>
      </c>
      <c r="BI71" s="58" t="str">
        <f t="shared" si="32"/>
        <v/>
      </c>
      <c r="BJ71" s="58" t="str">
        <f t="shared" si="33"/>
        <v/>
      </c>
      <c r="BK71" s="58" t="str">
        <f t="shared" si="34"/>
        <v/>
      </c>
      <c r="BL71" s="58" t="str">
        <f t="shared" si="35"/>
        <v/>
      </c>
      <c r="BN71" s="58" t="str">
        <f t="shared" si="23"/>
        <v/>
      </c>
      <c r="BO71" s="58" t="str">
        <f t="shared" si="24"/>
        <v/>
      </c>
      <c r="BP71" s="58" t="str">
        <f t="shared" si="25"/>
        <v/>
      </c>
      <c r="BQ71" s="58" t="str">
        <f t="shared" si="26"/>
        <v/>
      </c>
      <c r="BR71" s="58" t="str">
        <f t="shared" si="27"/>
        <v/>
      </c>
      <c r="BS71" s="59"/>
    </row>
    <row r="72" spans="2:71" ht="13.15" customHeight="1" x14ac:dyDescent="0.2">
      <c r="B72" s="136"/>
      <c r="C72" s="136"/>
      <c r="D72" s="136"/>
      <c r="E72" s="136"/>
      <c r="F72" s="136"/>
      <c r="G72" s="136"/>
      <c r="H72" s="136"/>
      <c r="I72" s="136"/>
      <c r="J72" s="136"/>
      <c r="K72" s="137"/>
      <c r="L72" s="137"/>
      <c r="M72" s="137"/>
      <c r="O72" s="47" t="str">
        <f t="shared" si="9"/>
        <v/>
      </c>
      <c r="P72" s="53" t="str">
        <f t="shared" si="36"/>
        <v/>
      </c>
      <c r="Q72" s="169"/>
      <c r="R72" s="170"/>
      <c r="S72" s="170"/>
      <c r="T72" s="170"/>
      <c r="U72" s="171"/>
      <c r="V72" s="168"/>
      <c r="W72" s="54" t="str">
        <f t="shared" si="37"/>
        <v/>
      </c>
      <c r="X72" s="47" t="str">
        <f t="shared" si="38"/>
        <v/>
      </c>
      <c r="Y72" s="53" t="str">
        <f t="shared" ref="Y72:Y135" si="45">IF(Y71="","",IF(Y71+7&gt;$E$54,"",Y71+7))</f>
        <v/>
      </c>
      <c r="Z72" s="169"/>
      <c r="AA72" s="170"/>
      <c r="AB72" s="170"/>
      <c r="AC72" s="170"/>
      <c r="AD72" s="171"/>
      <c r="AE72" s="168"/>
      <c r="AF72" s="54" t="str">
        <f t="shared" si="30"/>
        <v/>
      </c>
      <c r="AG72" s="24"/>
      <c r="AH72" s="24"/>
      <c r="AI72" s="62"/>
      <c r="AJ72" s="62"/>
      <c r="AK72" s="62"/>
      <c r="AL72" s="62"/>
      <c r="AN72" s="20"/>
      <c r="AP72" s="74">
        <v>6</v>
      </c>
      <c r="AQ72" s="21">
        <v>30</v>
      </c>
      <c r="AS72" s="56">
        <f t="shared" si="39"/>
        <v>0</v>
      </c>
      <c r="AT72" s="56">
        <f t="shared" ref="AT72:AT135" si="46">IF($O72="",0,IF(AND($O72&lt;&gt;"",$C$30&lt;&gt;"",$R72&lt;1,$P72+1&lt;=$E$42,$P72+1&gt;=$E$39,$AS$4="",($AY71+$AS72+$C$30)&lt;=$I$23+$I$24),IF($R72&lt;1,(1-$R72)*$C$30,IF($R72="",$C$30,0)),0))</f>
        <v>0</v>
      </c>
      <c r="AU72" s="56">
        <f t="shared" ref="AU72:AU135" si="47">IF($O72="",0,IF(AND($O72&lt;&gt;"",$D$30&lt;&gt;"",$S72&lt;1,$P72+2&lt;=$E$42,$P72+2&gt;=$E$39,$AS$4="",($AY71+SUM($AS72:$AT72)+$D$30)&lt;=$I$23+$I$24),IF($S72&lt;1,(1-$S72)*$D$30,IF($S72="",$D$30,0)),0))</f>
        <v>0</v>
      </c>
      <c r="AV72" s="56">
        <f t="shared" ref="AV72:AV135" si="48">IF($O72="",0,IF(AND($O72&lt;&gt;"",$E$30&lt;&gt;"",$T72&lt;1,$P72+3&lt;=$E$42,$P72+3&gt;=$E$39,$AS$4="",($AY71+SUM($AS72:$AU72)+$E$30)&lt;=$I$23+$I$24),IF($T72&lt;1,(1-$T72)*$E$30,IF($T72="",$E$30,0)),0))</f>
        <v>0</v>
      </c>
      <c r="AW72" s="56">
        <f t="shared" ref="AW72:AW135" si="49">IF($O72="",0,IF(AND($O72&lt;&gt;"",$F$30&lt;&gt;"",$U72&lt;1,$P72+4&lt;=$E$42,$P72+4&gt;=$E$39,$AS$4="",($AY71+SUM($AS72:$AV72)+$F$30)&lt;=$I$23+$I$24),IF($U72&lt;1,(1-$U72)*$F$30,IF($U72="",$F$30,0)),0))</f>
        <v>0</v>
      </c>
      <c r="AX72" s="57">
        <f t="shared" ref="AX72:AX135" si="50">SUM(AS72:AW72)</f>
        <v>0</v>
      </c>
      <c r="AY72" s="57">
        <f>SUM($AX$7:AX72)</f>
        <v>0</v>
      </c>
      <c r="AZ72" s="56">
        <f t="shared" si="40"/>
        <v>0</v>
      </c>
      <c r="BA72" s="56">
        <f t="shared" si="41"/>
        <v>0</v>
      </c>
      <c r="BB72" s="56">
        <f t="shared" si="42"/>
        <v>0</v>
      </c>
      <c r="BC72" s="56">
        <f t="shared" si="43"/>
        <v>0</v>
      </c>
      <c r="BD72" s="56">
        <f t="shared" si="44"/>
        <v>0</v>
      </c>
      <c r="BE72" s="57">
        <f t="shared" ref="BE72:BE135" si="51">SUM(AZ72:BD72)</f>
        <v>0</v>
      </c>
      <c r="BF72" s="57">
        <f>SUM($BE$7:BE72)</f>
        <v>0</v>
      </c>
      <c r="BH72" s="58" t="str">
        <f t="shared" si="31"/>
        <v/>
      </c>
      <c r="BI72" s="58" t="str">
        <f t="shared" si="32"/>
        <v/>
      </c>
      <c r="BJ72" s="58" t="str">
        <f t="shared" si="33"/>
        <v/>
      </c>
      <c r="BK72" s="58" t="str">
        <f t="shared" si="34"/>
        <v/>
      </c>
      <c r="BL72" s="58" t="str">
        <f t="shared" si="35"/>
        <v/>
      </c>
      <c r="BN72" s="58" t="str">
        <f t="shared" ref="BN72:BN135" si="52">IF(AZ72=0,"",$Y72)</f>
        <v/>
      </c>
      <c r="BO72" s="58" t="str">
        <f t="shared" ref="BO72:BO135" si="53">IF(BA72=0,"",$Y72+1)</f>
        <v/>
      </c>
      <c r="BP72" s="58" t="str">
        <f t="shared" ref="BP72:BP135" si="54">IF(BB72=0,"",$Y72+2)</f>
        <v/>
      </c>
      <c r="BQ72" s="58" t="str">
        <f t="shared" ref="BQ72:BQ135" si="55">IF(BC72=0,"",$Y72+3)</f>
        <v/>
      </c>
      <c r="BR72" s="58" t="str">
        <f t="shared" ref="BR72:BR135" si="56">IF(BD72=0,"",$Y72+4)</f>
        <v/>
      </c>
      <c r="BS72" s="59"/>
    </row>
    <row r="73" spans="2:71" ht="13.15" customHeight="1" x14ac:dyDescent="0.2">
      <c r="B73" s="136"/>
      <c r="C73" s="136"/>
      <c r="D73" s="136"/>
      <c r="E73" s="136"/>
      <c r="F73" s="136"/>
      <c r="G73" s="136"/>
      <c r="H73" s="136"/>
      <c r="I73" s="136"/>
      <c r="J73" s="136"/>
      <c r="K73" s="137"/>
      <c r="L73" s="137"/>
      <c r="M73" s="137"/>
      <c r="O73" s="47" t="str">
        <f t="shared" ref="O73:O136" si="57">IF(P73="","",INT((P73-DATE(YEAR(P73-WEEKDAY(P73-1)+4),1,3)+WEEKDAY(DATE(YEAR(P73-WEEKDAY(P73-1)+4),1,3))+5)/7)
)</f>
        <v/>
      </c>
      <c r="P73" s="53" t="str">
        <f t="shared" si="36"/>
        <v/>
      </c>
      <c r="Q73" s="169"/>
      <c r="R73" s="170"/>
      <c r="S73" s="170"/>
      <c r="T73" s="170"/>
      <c r="U73" s="171"/>
      <c r="V73" s="168"/>
      <c r="W73" s="54" t="str">
        <f t="shared" si="37"/>
        <v/>
      </c>
      <c r="X73" s="47" t="str">
        <f t="shared" si="38"/>
        <v/>
      </c>
      <c r="Y73" s="53" t="str">
        <f t="shared" si="45"/>
        <v/>
      </c>
      <c r="Z73" s="169"/>
      <c r="AA73" s="170"/>
      <c r="AB73" s="170"/>
      <c r="AC73" s="170"/>
      <c r="AD73" s="171"/>
      <c r="AE73" s="168"/>
      <c r="AF73" s="54" t="str">
        <f t="shared" si="30"/>
        <v/>
      </c>
      <c r="AG73" s="24"/>
      <c r="AH73" s="24"/>
      <c r="AI73" s="62"/>
      <c r="AJ73" s="62"/>
      <c r="AK73" s="62"/>
      <c r="AL73" s="62"/>
      <c r="AN73" s="20"/>
      <c r="AP73" s="74">
        <v>7</v>
      </c>
      <c r="AQ73" s="21">
        <v>31</v>
      </c>
      <c r="AS73" s="56">
        <f t="shared" si="39"/>
        <v>0</v>
      </c>
      <c r="AT73" s="56">
        <f t="shared" si="46"/>
        <v>0</v>
      </c>
      <c r="AU73" s="56">
        <f t="shared" si="47"/>
        <v>0</v>
      </c>
      <c r="AV73" s="56">
        <f t="shared" si="48"/>
        <v>0</v>
      </c>
      <c r="AW73" s="56">
        <f t="shared" si="49"/>
        <v>0</v>
      </c>
      <c r="AX73" s="57">
        <f t="shared" si="50"/>
        <v>0</v>
      </c>
      <c r="AY73" s="57">
        <f>SUM($AX$7:AX73)</f>
        <v>0</v>
      </c>
      <c r="AZ73" s="56">
        <f t="shared" si="40"/>
        <v>0</v>
      </c>
      <c r="BA73" s="56">
        <f t="shared" si="41"/>
        <v>0</v>
      </c>
      <c r="BB73" s="56">
        <f t="shared" si="42"/>
        <v>0</v>
      </c>
      <c r="BC73" s="56">
        <f t="shared" si="43"/>
        <v>0</v>
      </c>
      <c r="BD73" s="56">
        <f t="shared" si="44"/>
        <v>0</v>
      </c>
      <c r="BE73" s="57">
        <f t="shared" si="51"/>
        <v>0</v>
      </c>
      <c r="BF73" s="57">
        <f>SUM($BE$7:BE73)</f>
        <v>0</v>
      </c>
      <c r="BH73" s="58" t="str">
        <f t="shared" si="31"/>
        <v/>
      </c>
      <c r="BI73" s="58" t="str">
        <f t="shared" si="32"/>
        <v/>
      </c>
      <c r="BJ73" s="58" t="str">
        <f t="shared" si="33"/>
        <v/>
      </c>
      <c r="BK73" s="58" t="str">
        <f t="shared" si="34"/>
        <v/>
      </c>
      <c r="BL73" s="58" t="str">
        <f t="shared" si="35"/>
        <v/>
      </c>
      <c r="BN73" s="58" t="str">
        <f t="shared" si="52"/>
        <v/>
      </c>
      <c r="BO73" s="58" t="str">
        <f t="shared" si="53"/>
        <v/>
      </c>
      <c r="BP73" s="58" t="str">
        <f t="shared" si="54"/>
        <v/>
      </c>
      <c r="BQ73" s="58" t="str">
        <f t="shared" si="55"/>
        <v/>
      </c>
      <c r="BR73" s="58" t="str">
        <f t="shared" si="56"/>
        <v/>
      </c>
      <c r="BS73" s="59"/>
    </row>
    <row r="74" spans="2:71" ht="13.15" customHeight="1" x14ac:dyDescent="0.2">
      <c r="B74" s="136"/>
      <c r="C74" s="136"/>
      <c r="D74" s="136"/>
      <c r="E74" s="136"/>
      <c r="F74" s="136"/>
      <c r="G74" s="136"/>
      <c r="H74" s="136"/>
      <c r="I74" s="136"/>
      <c r="J74" s="136"/>
      <c r="K74" s="137"/>
      <c r="L74" s="137"/>
      <c r="M74" s="137"/>
      <c r="O74" s="47" t="str">
        <f t="shared" si="57"/>
        <v/>
      </c>
      <c r="P74" s="53" t="str">
        <f t="shared" si="36"/>
        <v/>
      </c>
      <c r="Q74" s="169"/>
      <c r="R74" s="170"/>
      <c r="S74" s="170"/>
      <c r="T74" s="170"/>
      <c r="U74" s="171"/>
      <c r="V74" s="168"/>
      <c r="W74" s="54" t="str">
        <f t="shared" si="37"/>
        <v/>
      </c>
      <c r="X74" s="47" t="str">
        <f t="shared" si="38"/>
        <v/>
      </c>
      <c r="Y74" s="53" t="str">
        <f t="shared" si="45"/>
        <v/>
      </c>
      <c r="Z74" s="169"/>
      <c r="AA74" s="170"/>
      <c r="AB74" s="170"/>
      <c r="AC74" s="170"/>
      <c r="AD74" s="171"/>
      <c r="AE74" s="168"/>
      <c r="AF74" s="54" t="str">
        <f t="shared" si="30"/>
        <v/>
      </c>
      <c r="AG74" s="24"/>
      <c r="AH74" s="24"/>
      <c r="AI74" s="62"/>
      <c r="AJ74" s="62"/>
      <c r="AK74" s="62"/>
      <c r="AL74" s="62"/>
      <c r="AN74" s="20"/>
      <c r="AP74" s="74">
        <v>8</v>
      </c>
      <c r="AQ74" s="21">
        <v>31</v>
      </c>
      <c r="AS74" s="56">
        <f t="shared" si="39"/>
        <v>0</v>
      </c>
      <c r="AT74" s="56">
        <f t="shared" si="46"/>
        <v>0</v>
      </c>
      <c r="AU74" s="56">
        <f t="shared" si="47"/>
        <v>0</v>
      </c>
      <c r="AV74" s="56">
        <f t="shared" si="48"/>
        <v>0</v>
      </c>
      <c r="AW74" s="56">
        <f t="shared" si="49"/>
        <v>0</v>
      </c>
      <c r="AX74" s="57">
        <f t="shared" si="50"/>
        <v>0</v>
      </c>
      <c r="AY74" s="57">
        <f>SUM($AX$7:AX74)</f>
        <v>0</v>
      </c>
      <c r="AZ74" s="56">
        <f t="shared" si="40"/>
        <v>0</v>
      </c>
      <c r="BA74" s="56">
        <f t="shared" si="41"/>
        <v>0</v>
      </c>
      <c r="BB74" s="56">
        <f t="shared" si="42"/>
        <v>0</v>
      </c>
      <c r="BC74" s="56">
        <f t="shared" si="43"/>
        <v>0</v>
      </c>
      <c r="BD74" s="56">
        <f t="shared" si="44"/>
        <v>0</v>
      </c>
      <c r="BE74" s="57">
        <f t="shared" si="51"/>
        <v>0</v>
      </c>
      <c r="BF74" s="57">
        <f>SUM($BE$7:BE74)</f>
        <v>0</v>
      </c>
      <c r="BH74" s="58" t="str">
        <f t="shared" si="31"/>
        <v/>
      </c>
      <c r="BI74" s="58" t="str">
        <f t="shared" si="32"/>
        <v/>
      </c>
      <c r="BJ74" s="58" t="str">
        <f t="shared" si="33"/>
        <v/>
      </c>
      <c r="BK74" s="58" t="str">
        <f t="shared" si="34"/>
        <v/>
      </c>
      <c r="BL74" s="58" t="str">
        <f t="shared" si="35"/>
        <v/>
      </c>
      <c r="BN74" s="58" t="str">
        <f t="shared" si="52"/>
        <v/>
      </c>
      <c r="BO74" s="58" t="str">
        <f t="shared" si="53"/>
        <v/>
      </c>
      <c r="BP74" s="58" t="str">
        <f t="shared" si="54"/>
        <v/>
      </c>
      <c r="BQ74" s="58" t="str">
        <f t="shared" si="55"/>
        <v/>
      </c>
      <c r="BR74" s="58" t="str">
        <f t="shared" si="56"/>
        <v/>
      </c>
      <c r="BS74" s="59"/>
    </row>
    <row r="75" spans="2:71" ht="13.15" customHeight="1" x14ac:dyDescent="0.2">
      <c r="B75" s="136"/>
      <c r="C75" s="136"/>
      <c r="D75" s="136"/>
      <c r="E75" s="136"/>
      <c r="F75" s="136"/>
      <c r="G75" s="136"/>
      <c r="H75" s="136"/>
      <c r="I75" s="136"/>
      <c r="J75" s="136"/>
      <c r="K75" s="137"/>
      <c r="L75" s="137"/>
      <c r="M75" s="131"/>
      <c r="O75" s="47" t="str">
        <f t="shared" si="57"/>
        <v/>
      </c>
      <c r="P75" s="53" t="str">
        <f t="shared" si="36"/>
        <v/>
      </c>
      <c r="Q75" s="169"/>
      <c r="R75" s="170"/>
      <c r="S75" s="170"/>
      <c r="T75" s="170"/>
      <c r="U75" s="171"/>
      <c r="V75" s="168"/>
      <c r="W75" s="54" t="str">
        <f t="shared" si="37"/>
        <v/>
      </c>
      <c r="X75" s="47" t="str">
        <f t="shared" si="38"/>
        <v/>
      </c>
      <c r="Y75" s="53" t="str">
        <f t="shared" si="45"/>
        <v/>
      </c>
      <c r="Z75" s="169"/>
      <c r="AA75" s="170"/>
      <c r="AB75" s="170"/>
      <c r="AC75" s="170"/>
      <c r="AD75" s="171"/>
      <c r="AE75" s="168"/>
      <c r="AF75" s="54" t="str">
        <f t="shared" si="30"/>
        <v/>
      </c>
      <c r="AG75" s="24"/>
      <c r="AH75" s="24"/>
      <c r="AI75" s="62"/>
      <c r="AJ75" s="62"/>
      <c r="AK75" s="62"/>
      <c r="AL75" s="62"/>
      <c r="AN75" s="20"/>
      <c r="AP75" s="74">
        <v>9</v>
      </c>
      <c r="AQ75" s="21">
        <v>30</v>
      </c>
      <c r="AS75" s="56">
        <f t="shared" si="39"/>
        <v>0</v>
      </c>
      <c r="AT75" s="56">
        <f t="shared" si="46"/>
        <v>0</v>
      </c>
      <c r="AU75" s="56">
        <f t="shared" si="47"/>
        <v>0</v>
      </c>
      <c r="AV75" s="56">
        <f t="shared" si="48"/>
        <v>0</v>
      </c>
      <c r="AW75" s="56">
        <f t="shared" si="49"/>
        <v>0</v>
      </c>
      <c r="AX75" s="57">
        <f t="shared" si="50"/>
        <v>0</v>
      </c>
      <c r="AY75" s="57">
        <f>SUM($AX$7:AX75)</f>
        <v>0</v>
      </c>
      <c r="AZ75" s="56">
        <f t="shared" si="40"/>
        <v>0</v>
      </c>
      <c r="BA75" s="56">
        <f t="shared" si="41"/>
        <v>0</v>
      </c>
      <c r="BB75" s="56">
        <f t="shared" si="42"/>
        <v>0</v>
      </c>
      <c r="BC75" s="56">
        <f t="shared" si="43"/>
        <v>0</v>
      </c>
      <c r="BD75" s="56">
        <f t="shared" si="44"/>
        <v>0</v>
      </c>
      <c r="BE75" s="57">
        <f t="shared" si="51"/>
        <v>0</v>
      </c>
      <c r="BF75" s="57">
        <f>SUM($BE$7:BE75)</f>
        <v>0</v>
      </c>
      <c r="BH75" s="58" t="str">
        <f t="shared" si="31"/>
        <v/>
      </c>
      <c r="BI75" s="58" t="str">
        <f t="shared" si="32"/>
        <v/>
      </c>
      <c r="BJ75" s="58" t="str">
        <f t="shared" si="33"/>
        <v/>
      </c>
      <c r="BK75" s="58" t="str">
        <f t="shared" si="34"/>
        <v/>
      </c>
      <c r="BL75" s="58" t="str">
        <f t="shared" si="35"/>
        <v/>
      </c>
      <c r="BN75" s="58" t="str">
        <f t="shared" si="52"/>
        <v/>
      </c>
      <c r="BO75" s="58" t="str">
        <f t="shared" si="53"/>
        <v/>
      </c>
      <c r="BP75" s="58" t="str">
        <f t="shared" si="54"/>
        <v/>
      </c>
      <c r="BQ75" s="58" t="str">
        <f t="shared" si="55"/>
        <v/>
      </c>
      <c r="BR75" s="58" t="str">
        <f t="shared" si="56"/>
        <v/>
      </c>
      <c r="BS75" s="59"/>
    </row>
    <row r="76" spans="2:71" ht="13.15" customHeight="1" x14ac:dyDescent="0.2">
      <c r="B76" s="136"/>
      <c r="C76" s="136"/>
      <c r="D76" s="136"/>
      <c r="E76" s="136"/>
      <c r="F76" s="136"/>
      <c r="G76" s="136"/>
      <c r="H76" s="136"/>
      <c r="I76" s="136"/>
      <c r="J76" s="136"/>
      <c r="K76" s="137"/>
      <c r="L76" s="137"/>
      <c r="M76" s="131"/>
      <c r="O76" s="47" t="str">
        <f t="shared" si="57"/>
        <v/>
      </c>
      <c r="P76" s="53" t="str">
        <f t="shared" si="36"/>
        <v/>
      </c>
      <c r="Q76" s="169"/>
      <c r="R76" s="170"/>
      <c r="S76" s="170"/>
      <c r="T76" s="170"/>
      <c r="U76" s="171"/>
      <c r="V76" s="168"/>
      <c r="W76" s="54" t="str">
        <f t="shared" si="37"/>
        <v/>
      </c>
      <c r="X76" s="47" t="str">
        <f t="shared" si="38"/>
        <v/>
      </c>
      <c r="Y76" s="53" t="str">
        <f t="shared" si="45"/>
        <v/>
      </c>
      <c r="Z76" s="169"/>
      <c r="AA76" s="170"/>
      <c r="AB76" s="170"/>
      <c r="AC76" s="170"/>
      <c r="AD76" s="171"/>
      <c r="AE76" s="168"/>
      <c r="AF76" s="54" t="str">
        <f t="shared" si="30"/>
        <v/>
      </c>
      <c r="AG76" s="24"/>
      <c r="AH76" s="24"/>
      <c r="AI76" s="62"/>
      <c r="AJ76" s="62"/>
      <c r="AK76" s="62"/>
      <c r="AL76" s="62"/>
      <c r="AN76" s="20"/>
      <c r="AP76" s="74">
        <v>10</v>
      </c>
      <c r="AQ76" s="21">
        <v>31</v>
      </c>
      <c r="AS76" s="56">
        <f t="shared" si="39"/>
        <v>0</v>
      </c>
      <c r="AT76" s="56">
        <f t="shared" si="46"/>
        <v>0</v>
      </c>
      <c r="AU76" s="56">
        <f t="shared" si="47"/>
        <v>0</v>
      </c>
      <c r="AV76" s="56">
        <f t="shared" si="48"/>
        <v>0</v>
      </c>
      <c r="AW76" s="56">
        <f t="shared" si="49"/>
        <v>0</v>
      </c>
      <c r="AX76" s="57">
        <f t="shared" si="50"/>
        <v>0</v>
      </c>
      <c r="AY76" s="57">
        <f>SUM($AX$7:AX76)</f>
        <v>0</v>
      </c>
      <c r="AZ76" s="56">
        <f t="shared" si="40"/>
        <v>0</v>
      </c>
      <c r="BA76" s="56">
        <f t="shared" si="41"/>
        <v>0</v>
      </c>
      <c r="BB76" s="56">
        <f t="shared" si="42"/>
        <v>0</v>
      </c>
      <c r="BC76" s="56">
        <f t="shared" si="43"/>
        <v>0</v>
      </c>
      <c r="BD76" s="56">
        <f t="shared" si="44"/>
        <v>0</v>
      </c>
      <c r="BE76" s="57">
        <f t="shared" si="51"/>
        <v>0</v>
      </c>
      <c r="BF76" s="57">
        <f>SUM($BE$7:BE76)</f>
        <v>0</v>
      </c>
      <c r="BH76" s="58" t="str">
        <f t="shared" si="31"/>
        <v/>
      </c>
      <c r="BI76" s="58" t="str">
        <f t="shared" si="32"/>
        <v/>
      </c>
      <c r="BJ76" s="58" t="str">
        <f t="shared" si="33"/>
        <v/>
      </c>
      <c r="BK76" s="58" t="str">
        <f t="shared" si="34"/>
        <v/>
      </c>
      <c r="BL76" s="58" t="str">
        <f t="shared" si="35"/>
        <v/>
      </c>
      <c r="BN76" s="58" t="str">
        <f t="shared" si="52"/>
        <v/>
      </c>
      <c r="BO76" s="58" t="str">
        <f t="shared" si="53"/>
        <v/>
      </c>
      <c r="BP76" s="58" t="str">
        <f t="shared" si="54"/>
        <v/>
      </c>
      <c r="BQ76" s="58" t="str">
        <f t="shared" si="55"/>
        <v/>
      </c>
      <c r="BR76" s="58" t="str">
        <f t="shared" si="56"/>
        <v/>
      </c>
      <c r="BS76" s="59"/>
    </row>
    <row r="77" spans="2:71" ht="13.15" customHeight="1" x14ac:dyDescent="0.2">
      <c r="B77" s="136"/>
      <c r="C77" s="136"/>
      <c r="D77" s="136"/>
      <c r="E77" s="136"/>
      <c r="F77" s="136"/>
      <c r="G77" s="136"/>
      <c r="H77" s="136"/>
      <c r="I77" s="136"/>
      <c r="J77" s="136"/>
      <c r="K77" s="137"/>
      <c r="L77" s="137"/>
      <c r="M77" s="131"/>
      <c r="O77" s="47" t="str">
        <f t="shared" si="57"/>
        <v/>
      </c>
      <c r="P77" s="53" t="str">
        <f t="shared" si="36"/>
        <v/>
      </c>
      <c r="Q77" s="169"/>
      <c r="R77" s="170"/>
      <c r="S77" s="170"/>
      <c r="T77" s="170"/>
      <c r="U77" s="171"/>
      <c r="V77" s="168"/>
      <c r="W77" s="54" t="str">
        <f t="shared" si="37"/>
        <v/>
      </c>
      <c r="X77" s="47" t="str">
        <f t="shared" si="38"/>
        <v/>
      </c>
      <c r="Y77" s="53" t="str">
        <f t="shared" si="45"/>
        <v/>
      </c>
      <c r="Z77" s="169"/>
      <c r="AA77" s="170"/>
      <c r="AB77" s="170"/>
      <c r="AC77" s="170"/>
      <c r="AD77" s="171"/>
      <c r="AE77" s="168"/>
      <c r="AF77" s="54" t="str">
        <f t="shared" si="30"/>
        <v/>
      </c>
      <c r="AG77" s="24"/>
      <c r="AH77" s="24"/>
      <c r="AI77" s="62"/>
      <c r="AJ77" s="62"/>
      <c r="AK77" s="62"/>
      <c r="AL77" s="62"/>
      <c r="AN77" s="20"/>
      <c r="AP77" s="74">
        <v>11</v>
      </c>
      <c r="AQ77" s="21">
        <v>30</v>
      </c>
      <c r="AS77" s="56">
        <f t="shared" si="39"/>
        <v>0</v>
      </c>
      <c r="AT77" s="56">
        <f t="shared" si="46"/>
        <v>0</v>
      </c>
      <c r="AU77" s="56">
        <f t="shared" si="47"/>
        <v>0</v>
      </c>
      <c r="AV77" s="56">
        <f t="shared" si="48"/>
        <v>0</v>
      </c>
      <c r="AW77" s="56">
        <f t="shared" si="49"/>
        <v>0</v>
      </c>
      <c r="AX77" s="57">
        <f t="shared" si="50"/>
        <v>0</v>
      </c>
      <c r="AY77" s="57">
        <f>SUM($AX$7:AX77)</f>
        <v>0</v>
      </c>
      <c r="AZ77" s="56">
        <f t="shared" si="40"/>
        <v>0</v>
      </c>
      <c r="BA77" s="56">
        <f t="shared" si="41"/>
        <v>0</v>
      </c>
      <c r="BB77" s="56">
        <f t="shared" si="42"/>
        <v>0</v>
      </c>
      <c r="BC77" s="56">
        <f t="shared" si="43"/>
        <v>0</v>
      </c>
      <c r="BD77" s="56">
        <f t="shared" si="44"/>
        <v>0</v>
      </c>
      <c r="BE77" s="57">
        <f t="shared" si="51"/>
        <v>0</v>
      </c>
      <c r="BF77" s="57">
        <f>SUM($BE$7:BE77)</f>
        <v>0</v>
      </c>
      <c r="BH77" s="58" t="str">
        <f t="shared" si="31"/>
        <v/>
      </c>
      <c r="BI77" s="58" t="str">
        <f t="shared" si="32"/>
        <v/>
      </c>
      <c r="BJ77" s="58" t="str">
        <f t="shared" si="33"/>
        <v/>
      </c>
      <c r="BK77" s="58" t="str">
        <f t="shared" si="34"/>
        <v/>
      </c>
      <c r="BL77" s="58" t="str">
        <f t="shared" si="35"/>
        <v/>
      </c>
      <c r="BN77" s="58" t="str">
        <f t="shared" si="52"/>
        <v/>
      </c>
      <c r="BO77" s="58" t="str">
        <f t="shared" si="53"/>
        <v/>
      </c>
      <c r="BP77" s="58" t="str">
        <f t="shared" si="54"/>
        <v/>
      </c>
      <c r="BQ77" s="58" t="str">
        <f t="shared" si="55"/>
        <v/>
      </c>
      <c r="BR77" s="58" t="str">
        <f t="shared" si="56"/>
        <v/>
      </c>
      <c r="BS77" s="59"/>
    </row>
    <row r="78" spans="2:71" ht="13.15" customHeight="1" x14ac:dyDescent="0.2">
      <c r="B78" s="130"/>
      <c r="C78" s="136"/>
      <c r="D78" s="136"/>
      <c r="E78" s="136"/>
      <c r="F78" s="136"/>
      <c r="G78" s="136"/>
      <c r="H78" s="136"/>
      <c r="I78" s="136"/>
      <c r="J78" s="136"/>
      <c r="K78" s="137"/>
      <c r="L78" s="137"/>
      <c r="M78" s="128"/>
      <c r="O78" s="47" t="str">
        <f t="shared" si="57"/>
        <v/>
      </c>
      <c r="P78" s="53" t="str">
        <f t="shared" si="36"/>
        <v/>
      </c>
      <c r="Q78" s="169"/>
      <c r="R78" s="170"/>
      <c r="S78" s="170"/>
      <c r="T78" s="170"/>
      <c r="U78" s="171"/>
      <c r="V78" s="168"/>
      <c r="W78" s="54" t="str">
        <f t="shared" si="37"/>
        <v/>
      </c>
      <c r="X78" s="47" t="str">
        <f t="shared" si="38"/>
        <v/>
      </c>
      <c r="Y78" s="53" t="str">
        <f t="shared" si="45"/>
        <v/>
      </c>
      <c r="Z78" s="169"/>
      <c r="AA78" s="170"/>
      <c r="AB78" s="170"/>
      <c r="AC78" s="170"/>
      <c r="AD78" s="171"/>
      <c r="AE78" s="168"/>
      <c r="AF78" s="54" t="str">
        <f t="shared" si="30"/>
        <v/>
      </c>
      <c r="AG78" s="24"/>
      <c r="AH78" s="24"/>
      <c r="AI78" s="62"/>
      <c r="AJ78" s="62"/>
      <c r="AK78" s="62"/>
      <c r="AL78" s="62"/>
      <c r="AN78" s="20"/>
      <c r="AP78" s="74">
        <v>12</v>
      </c>
      <c r="AQ78" s="21">
        <v>31</v>
      </c>
      <c r="AS78" s="56">
        <f t="shared" si="39"/>
        <v>0</v>
      </c>
      <c r="AT78" s="56">
        <f t="shared" si="46"/>
        <v>0</v>
      </c>
      <c r="AU78" s="56">
        <f t="shared" si="47"/>
        <v>0</v>
      </c>
      <c r="AV78" s="56">
        <f t="shared" si="48"/>
        <v>0</v>
      </c>
      <c r="AW78" s="56">
        <f t="shared" si="49"/>
        <v>0</v>
      </c>
      <c r="AX78" s="57">
        <f t="shared" si="50"/>
        <v>0</v>
      </c>
      <c r="AY78" s="57">
        <f>SUM($AX$7:AX78)</f>
        <v>0</v>
      </c>
      <c r="AZ78" s="56">
        <f t="shared" si="40"/>
        <v>0</v>
      </c>
      <c r="BA78" s="56">
        <f t="shared" si="41"/>
        <v>0</v>
      </c>
      <c r="BB78" s="56">
        <f t="shared" si="42"/>
        <v>0</v>
      </c>
      <c r="BC78" s="56">
        <f t="shared" si="43"/>
        <v>0</v>
      </c>
      <c r="BD78" s="56">
        <f t="shared" si="44"/>
        <v>0</v>
      </c>
      <c r="BE78" s="57">
        <f t="shared" si="51"/>
        <v>0</v>
      </c>
      <c r="BF78" s="57">
        <f>SUM($BE$7:BE78)</f>
        <v>0</v>
      </c>
      <c r="BH78" s="58" t="str">
        <f t="shared" si="31"/>
        <v/>
      </c>
      <c r="BI78" s="58" t="str">
        <f t="shared" si="32"/>
        <v/>
      </c>
      <c r="BJ78" s="58" t="str">
        <f t="shared" si="33"/>
        <v/>
      </c>
      <c r="BK78" s="58" t="str">
        <f t="shared" si="34"/>
        <v/>
      </c>
      <c r="BL78" s="58" t="str">
        <f t="shared" si="35"/>
        <v/>
      </c>
      <c r="BN78" s="58" t="str">
        <f t="shared" si="52"/>
        <v/>
      </c>
      <c r="BO78" s="58" t="str">
        <f t="shared" si="53"/>
        <v/>
      </c>
      <c r="BP78" s="58" t="str">
        <f t="shared" si="54"/>
        <v/>
      </c>
      <c r="BQ78" s="58" t="str">
        <f t="shared" si="55"/>
        <v/>
      </c>
      <c r="BR78" s="58" t="str">
        <f t="shared" si="56"/>
        <v/>
      </c>
      <c r="BS78" s="59"/>
    </row>
    <row r="79" spans="2:71" ht="13.15" customHeight="1" x14ac:dyDescent="0.2">
      <c r="B79" s="136"/>
      <c r="C79" s="136"/>
      <c r="D79" s="136"/>
      <c r="E79" s="136"/>
      <c r="F79" s="136"/>
      <c r="G79" s="136"/>
      <c r="H79" s="136"/>
      <c r="I79" s="136"/>
      <c r="J79" s="136"/>
      <c r="K79" s="137"/>
      <c r="L79" s="137"/>
      <c r="M79" s="128"/>
      <c r="O79" s="47" t="str">
        <f t="shared" si="57"/>
        <v/>
      </c>
      <c r="P79" s="53" t="str">
        <f t="shared" si="36"/>
        <v/>
      </c>
      <c r="Q79" s="169"/>
      <c r="R79" s="170"/>
      <c r="S79" s="170"/>
      <c r="T79" s="170"/>
      <c r="U79" s="171"/>
      <c r="V79" s="168"/>
      <c r="W79" s="54" t="str">
        <f t="shared" si="37"/>
        <v/>
      </c>
      <c r="X79" s="47" t="str">
        <f t="shared" si="38"/>
        <v/>
      </c>
      <c r="Y79" s="53" t="str">
        <f t="shared" si="45"/>
        <v/>
      </c>
      <c r="Z79" s="169"/>
      <c r="AA79" s="170"/>
      <c r="AB79" s="170"/>
      <c r="AC79" s="170"/>
      <c r="AD79" s="171"/>
      <c r="AE79" s="168"/>
      <c r="AF79" s="54" t="str">
        <f t="shared" ref="AF79:AF142" si="58">IF(AND(AE78="",OR(Z78&lt;&gt;"",AA78&lt;&gt;"",AB78&lt;&gt;"",AC78&lt;&gt;"",AD78&lt;&gt;"")),"?",IF(AND(AE78&lt;&gt;"",Z78="",AA78="",AB78="",AC78="",AD78=""),"X",""))</f>
        <v/>
      </c>
      <c r="AG79" s="24"/>
      <c r="AH79" s="24"/>
      <c r="AI79" s="62"/>
      <c r="AJ79" s="62"/>
      <c r="AK79" s="62"/>
      <c r="AL79" s="62"/>
      <c r="AN79" s="20"/>
      <c r="AS79" s="56">
        <f t="shared" si="39"/>
        <v>0</v>
      </c>
      <c r="AT79" s="56">
        <f t="shared" si="46"/>
        <v>0</v>
      </c>
      <c r="AU79" s="56">
        <f t="shared" si="47"/>
        <v>0</v>
      </c>
      <c r="AV79" s="56">
        <f t="shared" si="48"/>
        <v>0</v>
      </c>
      <c r="AW79" s="56">
        <f t="shared" si="49"/>
        <v>0</v>
      </c>
      <c r="AX79" s="57">
        <f t="shared" si="50"/>
        <v>0</v>
      </c>
      <c r="AY79" s="57">
        <f>SUM($AX$7:AX79)</f>
        <v>0</v>
      </c>
      <c r="AZ79" s="56">
        <f t="shared" si="40"/>
        <v>0</v>
      </c>
      <c r="BA79" s="56">
        <f t="shared" si="41"/>
        <v>0</v>
      </c>
      <c r="BB79" s="56">
        <f t="shared" si="42"/>
        <v>0</v>
      </c>
      <c r="BC79" s="56">
        <f t="shared" si="43"/>
        <v>0</v>
      </c>
      <c r="BD79" s="56">
        <f t="shared" si="44"/>
        <v>0</v>
      </c>
      <c r="BE79" s="57">
        <f t="shared" si="51"/>
        <v>0</v>
      </c>
      <c r="BF79" s="57">
        <f>SUM($BE$7:BE79)</f>
        <v>0</v>
      </c>
      <c r="BH79" s="58" t="str">
        <f t="shared" si="31"/>
        <v/>
      </c>
      <c r="BI79" s="58" t="str">
        <f t="shared" si="32"/>
        <v/>
      </c>
      <c r="BJ79" s="58" t="str">
        <f t="shared" si="33"/>
        <v/>
      </c>
      <c r="BK79" s="58" t="str">
        <f t="shared" si="34"/>
        <v/>
      </c>
      <c r="BL79" s="58" t="str">
        <f t="shared" si="35"/>
        <v/>
      </c>
      <c r="BN79" s="58" t="str">
        <f t="shared" si="52"/>
        <v/>
      </c>
      <c r="BO79" s="58" t="str">
        <f t="shared" si="53"/>
        <v/>
      </c>
      <c r="BP79" s="58" t="str">
        <f t="shared" si="54"/>
        <v/>
      </c>
      <c r="BQ79" s="58" t="str">
        <f t="shared" si="55"/>
        <v/>
      </c>
      <c r="BR79" s="58" t="str">
        <f t="shared" si="56"/>
        <v/>
      </c>
      <c r="BS79" s="59"/>
    </row>
    <row r="80" spans="2:71" ht="13.15" customHeight="1" x14ac:dyDescent="0.2">
      <c r="B80" s="136"/>
      <c r="C80" s="136"/>
      <c r="D80" s="136"/>
      <c r="E80" s="136"/>
      <c r="F80" s="136"/>
      <c r="G80" s="136"/>
      <c r="H80" s="136"/>
      <c r="I80" s="136"/>
      <c r="J80" s="136"/>
      <c r="K80" s="137"/>
      <c r="L80" s="137"/>
      <c r="M80" s="128"/>
      <c r="O80" s="47" t="str">
        <f t="shared" si="57"/>
        <v/>
      </c>
      <c r="P80" s="53" t="str">
        <f t="shared" si="36"/>
        <v/>
      </c>
      <c r="Q80" s="169"/>
      <c r="R80" s="170"/>
      <c r="S80" s="170"/>
      <c r="T80" s="170"/>
      <c r="U80" s="171"/>
      <c r="V80" s="168"/>
      <c r="W80" s="54" t="str">
        <f t="shared" si="37"/>
        <v/>
      </c>
      <c r="X80" s="47" t="str">
        <f t="shared" si="38"/>
        <v/>
      </c>
      <c r="Y80" s="53" t="str">
        <f t="shared" si="45"/>
        <v/>
      </c>
      <c r="Z80" s="169"/>
      <c r="AA80" s="170"/>
      <c r="AB80" s="170"/>
      <c r="AC80" s="170"/>
      <c r="AD80" s="171"/>
      <c r="AE80" s="168"/>
      <c r="AF80" s="54" t="str">
        <f t="shared" si="58"/>
        <v/>
      </c>
      <c r="AG80" s="24"/>
      <c r="AH80" s="24"/>
      <c r="AI80" s="62"/>
      <c r="AJ80" s="62"/>
      <c r="AK80" s="62"/>
      <c r="AL80" s="62"/>
      <c r="AN80" s="20"/>
      <c r="AS80" s="56">
        <f t="shared" si="39"/>
        <v>0</v>
      </c>
      <c r="AT80" s="56">
        <f t="shared" si="46"/>
        <v>0</v>
      </c>
      <c r="AU80" s="56">
        <f t="shared" si="47"/>
        <v>0</v>
      </c>
      <c r="AV80" s="56">
        <f t="shared" si="48"/>
        <v>0</v>
      </c>
      <c r="AW80" s="56">
        <f t="shared" si="49"/>
        <v>0</v>
      </c>
      <c r="AX80" s="57">
        <f t="shared" si="50"/>
        <v>0</v>
      </c>
      <c r="AY80" s="57">
        <f>SUM($AX$7:AX80)</f>
        <v>0</v>
      </c>
      <c r="AZ80" s="56">
        <f t="shared" si="40"/>
        <v>0</v>
      </c>
      <c r="BA80" s="56">
        <f t="shared" si="41"/>
        <v>0</v>
      </c>
      <c r="BB80" s="56">
        <f t="shared" si="42"/>
        <v>0</v>
      </c>
      <c r="BC80" s="56">
        <f t="shared" si="43"/>
        <v>0</v>
      </c>
      <c r="BD80" s="56">
        <f t="shared" si="44"/>
        <v>0</v>
      </c>
      <c r="BE80" s="57">
        <f t="shared" si="51"/>
        <v>0</v>
      </c>
      <c r="BF80" s="57">
        <f>SUM($BE$7:BE80)</f>
        <v>0</v>
      </c>
      <c r="BH80" s="58" t="str">
        <f t="shared" si="31"/>
        <v/>
      </c>
      <c r="BI80" s="58" t="str">
        <f t="shared" si="32"/>
        <v/>
      </c>
      <c r="BJ80" s="58" t="str">
        <f t="shared" si="33"/>
        <v/>
      </c>
      <c r="BK80" s="58" t="str">
        <f t="shared" si="34"/>
        <v/>
      </c>
      <c r="BL80" s="58" t="str">
        <f t="shared" si="35"/>
        <v/>
      </c>
      <c r="BN80" s="58" t="str">
        <f t="shared" si="52"/>
        <v/>
      </c>
      <c r="BO80" s="58" t="str">
        <f t="shared" si="53"/>
        <v/>
      </c>
      <c r="BP80" s="58" t="str">
        <f t="shared" si="54"/>
        <v/>
      </c>
      <c r="BQ80" s="58" t="str">
        <f t="shared" si="55"/>
        <v/>
      </c>
      <c r="BR80" s="58" t="str">
        <f t="shared" si="56"/>
        <v/>
      </c>
      <c r="BS80" s="59"/>
    </row>
    <row r="81" spans="2:71" ht="13.15" customHeight="1" x14ac:dyDescent="0.2">
      <c r="B81" s="136"/>
      <c r="C81" s="136"/>
      <c r="D81" s="136"/>
      <c r="E81" s="136"/>
      <c r="F81" s="136"/>
      <c r="G81" s="136"/>
      <c r="H81" s="136"/>
      <c r="I81" s="136"/>
      <c r="J81" s="136"/>
      <c r="K81" s="137"/>
      <c r="L81" s="137"/>
      <c r="M81" s="128"/>
      <c r="O81" s="47" t="str">
        <f t="shared" si="57"/>
        <v/>
      </c>
      <c r="P81" s="53" t="str">
        <f t="shared" si="36"/>
        <v/>
      </c>
      <c r="Q81" s="169"/>
      <c r="R81" s="170"/>
      <c r="S81" s="170"/>
      <c r="T81" s="170"/>
      <c r="U81" s="171"/>
      <c r="V81" s="168"/>
      <c r="W81" s="54" t="str">
        <f t="shared" si="37"/>
        <v/>
      </c>
      <c r="X81" s="47" t="str">
        <f t="shared" si="38"/>
        <v/>
      </c>
      <c r="Y81" s="53" t="str">
        <f t="shared" si="45"/>
        <v/>
      </c>
      <c r="Z81" s="169"/>
      <c r="AA81" s="170"/>
      <c r="AB81" s="170"/>
      <c r="AC81" s="170"/>
      <c r="AD81" s="171"/>
      <c r="AE81" s="168"/>
      <c r="AF81" s="54" t="str">
        <f t="shared" si="58"/>
        <v/>
      </c>
      <c r="AG81" s="24"/>
      <c r="AH81" s="24"/>
      <c r="AI81" s="62"/>
      <c r="AJ81" s="62"/>
      <c r="AK81" s="62"/>
      <c r="AL81" s="62"/>
      <c r="AN81" s="20"/>
      <c r="AS81" s="56">
        <f t="shared" si="39"/>
        <v>0</v>
      </c>
      <c r="AT81" s="56">
        <f t="shared" si="46"/>
        <v>0</v>
      </c>
      <c r="AU81" s="56">
        <f t="shared" si="47"/>
        <v>0</v>
      </c>
      <c r="AV81" s="56">
        <f t="shared" si="48"/>
        <v>0</v>
      </c>
      <c r="AW81" s="56">
        <f t="shared" si="49"/>
        <v>0</v>
      </c>
      <c r="AX81" s="57">
        <f t="shared" si="50"/>
        <v>0</v>
      </c>
      <c r="AY81" s="57">
        <f>SUM($AX$7:AX81)</f>
        <v>0</v>
      </c>
      <c r="AZ81" s="56">
        <f t="shared" si="40"/>
        <v>0</v>
      </c>
      <c r="BA81" s="56">
        <f t="shared" si="41"/>
        <v>0</v>
      </c>
      <c r="BB81" s="56">
        <f t="shared" si="42"/>
        <v>0</v>
      </c>
      <c r="BC81" s="56">
        <f t="shared" si="43"/>
        <v>0</v>
      </c>
      <c r="BD81" s="56">
        <f t="shared" si="44"/>
        <v>0</v>
      </c>
      <c r="BE81" s="57">
        <f t="shared" si="51"/>
        <v>0</v>
      </c>
      <c r="BF81" s="57">
        <f>SUM($BE$7:BE81)</f>
        <v>0</v>
      </c>
      <c r="BH81" s="58" t="str">
        <f t="shared" si="31"/>
        <v/>
      </c>
      <c r="BI81" s="58" t="str">
        <f t="shared" si="32"/>
        <v/>
      </c>
      <c r="BJ81" s="58" t="str">
        <f t="shared" si="33"/>
        <v/>
      </c>
      <c r="BK81" s="58" t="str">
        <f t="shared" si="34"/>
        <v/>
      </c>
      <c r="BL81" s="58" t="str">
        <f t="shared" si="35"/>
        <v/>
      </c>
      <c r="BN81" s="58" t="str">
        <f t="shared" si="52"/>
        <v/>
      </c>
      <c r="BO81" s="58" t="str">
        <f t="shared" si="53"/>
        <v/>
      </c>
      <c r="BP81" s="58" t="str">
        <f t="shared" si="54"/>
        <v/>
      </c>
      <c r="BQ81" s="58" t="str">
        <f t="shared" si="55"/>
        <v/>
      </c>
      <c r="BR81" s="58" t="str">
        <f t="shared" si="56"/>
        <v/>
      </c>
      <c r="BS81" s="59"/>
    </row>
    <row r="82" spans="2:71" ht="13.15" customHeight="1" x14ac:dyDescent="0.2">
      <c r="B82" s="137"/>
      <c r="C82" s="137"/>
      <c r="D82" s="137"/>
      <c r="E82" s="137"/>
      <c r="F82" s="137"/>
      <c r="G82" s="136"/>
      <c r="H82" s="136"/>
      <c r="I82" s="136"/>
      <c r="J82" s="136"/>
      <c r="K82" s="137"/>
      <c r="L82" s="137"/>
      <c r="M82" s="128"/>
      <c r="O82" s="47" t="str">
        <f t="shared" si="57"/>
        <v/>
      </c>
      <c r="P82" s="53" t="str">
        <f t="shared" si="36"/>
        <v/>
      </c>
      <c r="Q82" s="169"/>
      <c r="R82" s="170"/>
      <c r="S82" s="170"/>
      <c r="T82" s="170"/>
      <c r="U82" s="171"/>
      <c r="V82" s="168"/>
      <c r="W82" s="54" t="str">
        <f t="shared" si="37"/>
        <v/>
      </c>
      <c r="X82" s="47" t="str">
        <f t="shared" si="38"/>
        <v/>
      </c>
      <c r="Y82" s="53" t="str">
        <f t="shared" si="45"/>
        <v/>
      </c>
      <c r="Z82" s="169"/>
      <c r="AA82" s="170"/>
      <c r="AB82" s="170"/>
      <c r="AC82" s="170"/>
      <c r="AD82" s="171"/>
      <c r="AE82" s="168"/>
      <c r="AF82" s="54" t="str">
        <f t="shared" si="58"/>
        <v/>
      </c>
      <c r="AG82" s="24"/>
      <c r="AH82" s="24"/>
      <c r="AI82" s="62"/>
      <c r="AJ82" s="62"/>
      <c r="AK82" s="62"/>
      <c r="AL82" s="62"/>
      <c r="AN82" s="38" t="s">
        <v>138</v>
      </c>
      <c r="AP82" s="74">
        <f>VLOOKUP(MONTH(E42),AP67:AQ78,2,TRUE)</f>
        <v>31</v>
      </c>
      <c r="AQ82" s="21">
        <f>VLOOKUP(MONTH(E54),AP67:AQ78,2,TRUE)</f>
        <v>31</v>
      </c>
      <c r="AS82" s="56">
        <f t="shared" si="39"/>
        <v>0</v>
      </c>
      <c r="AT82" s="56">
        <f t="shared" si="46"/>
        <v>0</v>
      </c>
      <c r="AU82" s="56">
        <f t="shared" si="47"/>
        <v>0</v>
      </c>
      <c r="AV82" s="56">
        <f t="shared" si="48"/>
        <v>0</v>
      </c>
      <c r="AW82" s="56">
        <f t="shared" si="49"/>
        <v>0</v>
      </c>
      <c r="AX82" s="57">
        <f t="shared" si="50"/>
        <v>0</v>
      </c>
      <c r="AY82" s="57">
        <f>SUM($AX$7:AX82)</f>
        <v>0</v>
      </c>
      <c r="AZ82" s="56">
        <f t="shared" si="40"/>
        <v>0</v>
      </c>
      <c r="BA82" s="56">
        <f t="shared" si="41"/>
        <v>0</v>
      </c>
      <c r="BB82" s="56">
        <f t="shared" si="42"/>
        <v>0</v>
      </c>
      <c r="BC82" s="56">
        <f t="shared" si="43"/>
        <v>0</v>
      </c>
      <c r="BD82" s="56">
        <f t="shared" si="44"/>
        <v>0</v>
      </c>
      <c r="BE82" s="57">
        <f t="shared" si="51"/>
        <v>0</v>
      </c>
      <c r="BF82" s="57">
        <f>SUM($BE$7:BE82)</f>
        <v>0</v>
      </c>
      <c r="BH82" s="58" t="str">
        <f t="shared" si="31"/>
        <v/>
      </c>
      <c r="BI82" s="58" t="str">
        <f t="shared" si="32"/>
        <v/>
      </c>
      <c r="BJ82" s="58" t="str">
        <f t="shared" si="33"/>
        <v/>
      </c>
      <c r="BK82" s="58" t="str">
        <f t="shared" si="34"/>
        <v/>
      </c>
      <c r="BL82" s="58" t="str">
        <f t="shared" si="35"/>
        <v/>
      </c>
      <c r="BN82" s="58" t="str">
        <f t="shared" si="52"/>
        <v/>
      </c>
      <c r="BO82" s="58" t="str">
        <f t="shared" si="53"/>
        <v/>
      </c>
      <c r="BP82" s="58" t="str">
        <f t="shared" si="54"/>
        <v/>
      </c>
      <c r="BQ82" s="58" t="str">
        <f t="shared" si="55"/>
        <v/>
      </c>
      <c r="BR82" s="58" t="str">
        <f t="shared" si="56"/>
        <v/>
      </c>
      <c r="BS82" s="59"/>
    </row>
    <row r="83" spans="2:71" ht="13.15" customHeight="1" x14ac:dyDescent="0.2">
      <c r="B83" s="125"/>
      <c r="C83" s="130"/>
      <c r="D83" s="130"/>
      <c r="E83" s="130"/>
      <c r="F83" s="130"/>
      <c r="G83" s="136"/>
      <c r="H83" s="136"/>
      <c r="I83" s="136"/>
      <c r="J83" s="136"/>
      <c r="K83" s="137"/>
      <c r="L83" s="137"/>
      <c r="M83" s="128"/>
      <c r="O83" s="47" t="str">
        <f t="shared" si="57"/>
        <v/>
      </c>
      <c r="P83" s="53" t="str">
        <f t="shared" si="36"/>
        <v/>
      </c>
      <c r="Q83" s="169"/>
      <c r="R83" s="170"/>
      <c r="S83" s="170"/>
      <c r="T83" s="170"/>
      <c r="U83" s="171"/>
      <c r="V83" s="168"/>
      <c r="W83" s="54" t="str">
        <f t="shared" si="37"/>
        <v/>
      </c>
      <c r="X83" s="47" t="str">
        <f t="shared" si="38"/>
        <v/>
      </c>
      <c r="Y83" s="53" t="str">
        <f t="shared" si="45"/>
        <v/>
      </c>
      <c r="Z83" s="169"/>
      <c r="AA83" s="170"/>
      <c r="AB83" s="170"/>
      <c r="AC83" s="170"/>
      <c r="AD83" s="171"/>
      <c r="AE83" s="168"/>
      <c r="AF83" s="54" t="str">
        <f t="shared" si="58"/>
        <v/>
      </c>
      <c r="AG83" s="24"/>
      <c r="AH83" s="24"/>
      <c r="AI83" s="62"/>
      <c r="AJ83" s="62"/>
      <c r="AK83" s="62"/>
      <c r="AL83" s="62"/>
      <c r="AN83" s="38" t="s">
        <v>140</v>
      </c>
      <c r="AP83" s="74">
        <f>IF(H30&gt;0,(IF(E39&gt;0,TRUNC((DATEDIF(E39,E42+1,"m"))),0)),0)</f>
        <v>0</v>
      </c>
      <c r="AQ83" s="21">
        <f>IF(H30&gt;0,(IF(AQ61&gt;0,TRUNC((DATEDIF(AQ61,E54+1,"m"))),0)),0)</f>
        <v>0</v>
      </c>
      <c r="AS83" s="56">
        <f t="shared" si="39"/>
        <v>0</v>
      </c>
      <c r="AT83" s="56">
        <f t="shared" si="46"/>
        <v>0</v>
      </c>
      <c r="AU83" s="56">
        <f t="shared" si="47"/>
        <v>0</v>
      </c>
      <c r="AV83" s="56">
        <f t="shared" si="48"/>
        <v>0</v>
      </c>
      <c r="AW83" s="56">
        <f t="shared" si="49"/>
        <v>0</v>
      </c>
      <c r="AX83" s="57">
        <f t="shared" si="50"/>
        <v>0</v>
      </c>
      <c r="AY83" s="57">
        <f>SUM($AX$7:AX83)</f>
        <v>0</v>
      </c>
      <c r="AZ83" s="56">
        <f t="shared" si="40"/>
        <v>0</v>
      </c>
      <c r="BA83" s="56">
        <f t="shared" si="41"/>
        <v>0</v>
      </c>
      <c r="BB83" s="56">
        <f t="shared" si="42"/>
        <v>0</v>
      </c>
      <c r="BC83" s="56">
        <f t="shared" si="43"/>
        <v>0</v>
      </c>
      <c r="BD83" s="56">
        <f t="shared" si="44"/>
        <v>0</v>
      </c>
      <c r="BE83" s="57">
        <f t="shared" si="51"/>
        <v>0</v>
      </c>
      <c r="BF83" s="57">
        <f>SUM($BE$7:BE83)</f>
        <v>0</v>
      </c>
      <c r="BH83" s="58" t="str">
        <f t="shared" si="31"/>
        <v/>
      </c>
      <c r="BI83" s="58" t="str">
        <f t="shared" si="32"/>
        <v/>
      </c>
      <c r="BJ83" s="58" t="str">
        <f t="shared" si="33"/>
        <v/>
      </c>
      <c r="BK83" s="58" t="str">
        <f t="shared" si="34"/>
        <v/>
      </c>
      <c r="BL83" s="58" t="str">
        <f t="shared" si="35"/>
        <v/>
      </c>
      <c r="BN83" s="58" t="str">
        <f t="shared" si="52"/>
        <v/>
      </c>
      <c r="BO83" s="58" t="str">
        <f t="shared" si="53"/>
        <v/>
      </c>
      <c r="BP83" s="58" t="str">
        <f t="shared" si="54"/>
        <v/>
      </c>
      <c r="BQ83" s="58" t="str">
        <f t="shared" si="55"/>
        <v/>
      </c>
      <c r="BR83" s="58" t="str">
        <f t="shared" si="56"/>
        <v/>
      </c>
      <c r="BS83" s="59"/>
    </row>
    <row r="84" spans="2:71" ht="13.15" customHeight="1" x14ac:dyDescent="0.2">
      <c r="B84" s="138"/>
      <c r="C84" s="139"/>
      <c r="D84" s="139"/>
      <c r="E84" s="139"/>
      <c r="F84" s="139"/>
      <c r="G84" s="137"/>
      <c r="H84" s="137"/>
      <c r="I84" s="137"/>
      <c r="J84" s="137"/>
      <c r="K84" s="137"/>
      <c r="L84" s="137"/>
      <c r="M84" s="128"/>
      <c r="O84" s="47" t="str">
        <f t="shared" si="57"/>
        <v/>
      </c>
      <c r="P84" s="53" t="str">
        <f t="shared" si="36"/>
        <v/>
      </c>
      <c r="Q84" s="169"/>
      <c r="R84" s="170"/>
      <c r="S84" s="170"/>
      <c r="T84" s="170"/>
      <c r="U84" s="171"/>
      <c r="V84" s="168"/>
      <c r="W84" s="54" t="str">
        <f t="shared" si="37"/>
        <v/>
      </c>
      <c r="X84" s="47" t="str">
        <f t="shared" si="38"/>
        <v/>
      </c>
      <c r="Y84" s="53" t="str">
        <f t="shared" si="45"/>
        <v/>
      </c>
      <c r="Z84" s="169"/>
      <c r="AA84" s="170"/>
      <c r="AB84" s="170"/>
      <c r="AC84" s="170"/>
      <c r="AD84" s="171"/>
      <c r="AE84" s="168"/>
      <c r="AF84" s="54" t="str">
        <f t="shared" si="58"/>
        <v/>
      </c>
      <c r="AG84" s="24"/>
      <c r="AH84" s="24"/>
      <c r="AI84" s="62"/>
      <c r="AJ84" s="62"/>
      <c r="AK84" s="62"/>
      <c r="AL84" s="62"/>
      <c r="AN84" s="38" t="s">
        <v>139</v>
      </c>
      <c r="AP84" s="74">
        <f>IF(H30&gt;0,IF(E39&gt;0,TRUNC((DATEDIF(E39,E42+1,"md"))),0),0)</f>
        <v>0</v>
      </c>
      <c r="AQ84" s="21">
        <f>IF(H30&gt;0,IF(AQ61&gt;0,TRUNC((DATEDIF(AQ61,E54+1,"md"))),0),0)</f>
        <v>0</v>
      </c>
      <c r="AS84" s="56">
        <f t="shared" si="39"/>
        <v>0</v>
      </c>
      <c r="AT84" s="56">
        <f t="shared" si="46"/>
        <v>0</v>
      </c>
      <c r="AU84" s="56">
        <f t="shared" si="47"/>
        <v>0</v>
      </c>
      <c r="AV84" s="56">
        <f t="shared" si="48"/>
        <v>0</v>
      </c>
      <c r="AW84" s="56">
        <f t="shared" si="49"/>
        <v>0</v>
      </c>
      <c r="AX84" s="57">
        <f t="shared" si="50"/>
        <v>0</v>
      </c>
      <c r="AY84" s="57">
        <f>SUM($AX$7:AX84)</f>
        <v>0</v>
      </c>
      <c r="AZ84" s="56">
        <f t="shared" si="40"/>
        <v>0</v>
      </c>
      <c r="BA84" s="56">
        <f t="shared" si="41"/>
        <v>0</v>
      </c>
      <c r="BB84" s="56">
        <f t="shared" si="42"/>
        <v>0</v>
      </c>
      <c r="BC84" s="56">
        <f t="shared" si="43"/>
        <v>0</v>
      </c>
      <c r="BD84" s="56">
        <f t="shared" si="44"/>
        <v>0</v>
      </c>
      <c r="BE84" s="57">
        <f t="shared" si="51"/>
        <v>0</v>
      </c>
      <c r="BF84" s="57">
        <f>SUM($BE$7:BE84)</f>
        <v>0</v>
      </c>
      <c r="BH84" s="58" t="str">
        <f t="shared" si="31"/>
        <v/>
      </c>
      <c r="BI84" s="58" t="str">
        <f t="shared" si="32"/>
        <v/>
      </c>
      <c r="BJ84" s="58" t="str">
        <f t="shared" si="33"/>
        <v/>
      </c>
      <c r="BK84" s="58" t="str">
        <f t="shared" si="34"/>
        <v/>
      </c>
      <c r="BL84" s="58" t="str">
        <f t="shared" si="35"/>
        <v/>
      </c>
      <c r="BN84" s="58" t="str">
        <f t="shared" si="52"/>
        <v/>
      </c>
      <c r="BO84" s="58" t="str">
        <f t="shared" si="53"/>
        <v/>
      </c>
      <c r="BP84" s="58" t="str">
        <f t="shared" si="54"/>
        <v/>
      </c>
      <c r="BQ84" s="58" t="str">
        <f t="shared" si="55"/>
        <v/>
      </c>
      <c r="BR84" s="58" t="str">
        <f t="shared" si="56"/>
        <v/>
      </c>
      <c r="BS84" s="59"/>
    </row>
    <row r="85" spans="2:71" ht="13.15" customHeight="1" x14ac:dyDescent="0.2">
      <c r="B85" s="140"/>
      <c r="C85" s="140"/>
      <c r="D85" s="140"/>
      <c r="E85" s="140"/>
      <c r="F85" s="140"/>
      <c r="G85" s="130"/>
      <c r="H85" s="130"/>
      <c r="I85" s="130"/>
      <c r="J85" s="130"/>
      <c r="K85" s="130"/>
      <c r="L85" s="130"/>
      <c r="M85" s="128"/>
      <c r="O85" s="47" t="str">
        <f t="shared" si="57"/>
        <v/>
      </c>
      <c r="P85" s="53" t="str">
        <f t="shared" si="36"/>
        <v/>
      </c>
      <c r="Q85" s="169"/>
      <c r="R85" s="170"/>
      <c r="S85" s="170"/>
      <c r="T85" s="170"/>
      <c r="U85" s="171"/>
      <c r="V85" s="168"/>
      <c r="W85" s="54" t="str">
        <f t="shared" si="37"/>
        <v/>
      </c>
      <c r="X85" s="47" t="str">
        <f t="shared" si="38"/>
        <v/>
      </c>
      <c r="Y85" s="53" t="str">
        <f t="shared" si="45"/>
        <v/>
      </c>
      <c r="Z85" s="169"/>
      <c r="AA85" s="170"/>
      <c r="AB85" s="170"/>
      <c r="AC85" s="170"/>
      <c r="AD85" s="171"/>
      <c r="AE85" s="168"/>
      <c r="AF85" s="54" t="str">
        <f t="shared" si="58"/>
        <v/>
      </c>
      <c r="AG85" s="24"/>
      <c r="AH85" s="24"/>
      <c r="AI85" s="62"/>
      <c r="AJ85" s="62"/>
      <c r="AK85" s="62"/>
      <c r="AL85" s="62"/>
      <c r="AN85" s="38" t="s">
        <v>141</v>
      </c>
      <c r="AP85" s="74">
        <f>AP83+AP84/AP82</f>
        <v>0</v>
      </c>
      <c r="AQ85" s="74">
        <f>AQ83+AQ84/AQ82</f>
        <v>0</v>
      </c>
      <c r="AS85" s="56">
        <f t="shared" si="39"/>
        <v>0</v>
      </c>
      <c r="AT85" s="56">
        <f t="shared" si="46"/>
        <v>0</v>
      </c>
      <c r="AU85" s="56">
        <f t="shared" si="47"/>
        <v>0</v>
      </c>
      <c r="AV85" s="56">
        <f t="shared" si="48"/>
        <v>0</v>
      </c>
      <c r="AW85" s="56">
        <f t="shared" si="49"/>
        <v>0</v>
      </c>
      <c r="AX85" s="57">
        <f t="shared" si="50"/>
        <v>0</v>
      </c>
      <c r="AY85" s="57">
        <f>SUM($AX$7:AX85)</f>
        <v>0</v>
      </c>
      <c r="AZ85" s="56">
        <f t="shared" si="40"/>
        <v>0</v>
      </c>
      <c r="BA85" s="56">
        <f t="shared" si="41"/>
        <v>0</v>
      </c>
      <c r="BB85" s="56">
        <f t="shared" si="42"/>
        <v>0</v>
      </c>
      <c r="BC85" s="56">
        <f t="shared" si="43"/>
        <v>0</v>
      </c>
      <c r="BD85" s="56">
        <f t="shared" si="44"/>
        <v>0</v>
      </c>
      <c r="BE85" s="57">
        <f t="shared" si="51"/>
        <v>0</v>
      </c>
      <c r="BF85" s="57">
        <f>SUM($BE$7:BE85)</f>
        <v>0</v>
      </c>
      <c r="BH85" s="58" t="str">
        <f t="shared" si="31"/>
        <v/>
      </c>
      <c r="BI85" s="58" t="str">
        <f t="shared" si="32"/>
        <v/>
      </c>
      <c r="BJ85" s="58" t="str">
        <f t="shared" si="33"/>
        <v/>
      </c>
      <c r="BK85" s="58" t="str">
        <f t="shared" si="34"/>
        <v/>
      </c>
      <c r="BL85" s="58" t="str">
        <f t="shared" si="35"/>
        <v/>
      </c>
      <c r="BN85" s="58" t="str">
        <f t="shared" si="52"/>
        <v/>
      </c>
      <c r="BO85" s="58" t="str">
        <f t="shared" si="53"/>
        <v/>
      </c>
      <c r="BP85" s="58" t="str">
        <f t="shared" si="54"/>
        <v/>
      </c>
      <c r="BQ85" s="58" t="str">
        <f t="shared" si="55"/>
        <v/>
      </c>
      <c r="BR85" s="58" t="str">
        <f t="shared" si="56"/>
        <v/>
      </c>
      <c r="BS85" s="59"/>
    </row>
    <row r="86" spans="2:71" ht="13.15" customHeight="1" x14ac:dyDescent="0.2">
      <c r="B86" s="140"/>
      <c r="C86" s="140"/>
      <c r="D86" s="140"/>
      <c r="E86" s="140"/>
      <c r="F86" s="140"/>
      <c r="G86" s="139"/>
      <c r="H86" s="139"/>
      <c r="I86" s="139"/>
      <c r="J86" s="139"/>
      <c r="K86" s="139"/>
      <c r="L86" s="139"/>
      <c r="M86" s="128"/>
      <c r="O86" s="47" t="str">
        <f t="shared" si="57"/>
        <v/>
      </c>
      <c r="P86" s="53" t="str">
        <f t="shared" si="36"/>
        <v/>
      </c>
      <c r="Q86" s="169"/>
      <c r="R86" s="170"/>
      <c r="S86" s="170"/>
      <c r="T86" s="170"/>
      <c r="U86" s="171"/>
      <c r="V86" s="168"/>
      <c r="W86" s="54" t="str">
        <f t="shared" si="37"/>
        <v/>
      </c>
      <c r="X86" s="47" t="str">
        <f t="shared" si="38"/>
        <v/>
      </c>
      <c r="Y86" s="53" t="str">
        <f t="shared" si="45"/>
        <v/>
      </c>
      <c r="Z86" s="169"/>
      <c r="AA86" s="170"/>
      <c r="AB86" s="170"/>
      <c r="AC86" s="170"/>
      <c r="AD86" s="171"/>
      <c r="AE86" s="168"/>
      <c r="AF86" s="54" t="str">
        <f t="shared" si="58"/>
        <v/>
      </c>
      <c r="AG86" s="24"/>
      <c r="AH86" s="24"/>
      <c r="AI86" s="62"/>
      <c r="AJ86" s="62"/>
      <c r="AK86" s="62"/>
      <c r="AL86" s="62"/>
      <c r="AN86" s="38"/>
      <c r="AS86" s="56">
        <f t="shared" si="39"/>
        <v>0</v>
      </c>
      <c r="AT86" s="56">
        <f t="shared" si="46"/>
        <v>0</v>
      </c>
      <c r="AU86" s="56">
        <f t="shared" si="47"/>
        <v>0</v>
      </c>
      <c r="AV86" s="56">
        <f t="shared" si="48"/>
        <v>0</v>
      </c>
      <c r="AW86" s="56">
        <f t="shared" si="49"/>
        <v>0</v>
      </c>
      <c r="AX86" s="57">
        <f t="shared" si="50"/>
        <v>0</v>
      </c>
      <c r="AY86" s="57">
        <f>SUM($AX$7:AX86)</f>
        <v>0</v>
      </c>
      <c r="AZ86" s="56">
        <f t="shared" si="40"/>
        <v>0</v>
      </c>
      <c r="BA86" s="56">
        <f t="shared" si="41"/>
        <v>0</v>
      </c>
      <c r="BB86" s="56">
        <f t="shared" si="42"/>
        <v>0</v>
      </c>
      <c r="BC86" s="56">
        <f t="shared" si="43"/>
        <v>0</v>
      </c>
      <c r="BD86" s="56">
        <f t="shared" si="44"/>
        <v>0</v>
      </c>
      <c r="BE86" s="57">
        <f t="shared" si="51"/>
        <v>0</v>
      </c>
      <c r="BF86" s="57">
        <f>SUM($BE$7:BE86)</f>
        <v>0</v>
      </c>
      <c r="BH86" s="58" t="str">
        <f t="shared" si="31"/>
        <v/>
      </c>
      <c r="BI86" s="58" t="str">
        <f t="shared" si="32"/>
        <v/>
      </c>
      <c r="BJ86" s="58" t="str">
        <f t="shared" si="33"/>
        <v/>
      </c>
      <c r="BK86" s="58" t="str">
        <f t="shared" si="34"/>
        <v/>
      </c>
      <c r="BL86" s="58" t="str">
        <f t="shared" si="35"/>
        <v/>
      </c>
      <c r="BN86" s="58" t="str">
        <f t="shared" si="52"/>
        <v/>
      </c>
      <c r="BO86" s="58" t="str">
        <f t="shared" si="53"/>
        <v/>
      </c>
      <c r="BP86" s="58" t="str">
        <f t="shared" si="54"/>
        <v/>
      </c>
      <c r="BQ86" s="58" t="str">
        <f t="shared" si="55"/>
        <v/>
      </c>
      <c r="BR86" s="58" t="str">
        <f t="shared" si="56"/>
        <v/>
      </c>
      <c r="BS86" s="59"/>
    </row>
    <row r="87" spans="2:71" ht="13.15" customHeight="1" x14ac:dyDescent="0.2">
      <c r="B87" s="140"/>
      <c r="C87" s="140"/>
      <c r="D87" s="140"/>
      <c r="E87" s="140"/>
      <c r="F87" s="140"/>
      <c r="G87" s="140"/>
      <c r="H87" s="140"/>
      <c r="I87" s="140"/>
      <c r="J87" s="140"/>
      <c r="K87" s="140"/>
      <c r="L87" s="140"/>
      <c r="O87" s="47" t="str">
        <f t="shared" si="57"/>
        <v/>
      </c>
      <c r="P87" s="53" t="str">
        <f t="shared" si="36"/>
        <v/>
      </c>
      <c r="Q87" s="169"/>
      <c r="R87" s="170"/>
      <c r="S87" s="170"/>
      <c r="T87" s="170"/>
      <c r="U87" s="171"/>
      <c r="V87" s="168"/>
      <c r="W87" s="54" t="str">
        <f t="shared" si="37"/>
        <v/>
      </c>
      <c r="X87" s="47" t="str">
        <f t="shared" si="38"/>
        <v/>
      </c>
      <c r="Y87" s="53" t="str">
        <f t="shared" si="45"/>
        <v/>
      </c>
      <c r="Z87" s="169"/>
      <c r="AA87" s="170"/>
      <c r="AB87" s="170"/>
      <c r="AC87" s="170"/>
      <c r="AD87" s="171"/>
      <c r="AE87" s="168"/>
      <c r="AF87" s="54" t="str">
        <f t="shared" si="58"/>
        <v/>
      </c>
      <c r="AG87" s="24"/>
      <c r="AH87" s="24"/>
      <c r="AI87" s="62"/>
      <c r="AJ87" s="62"/>
      <c r="AK87" s="62"/>
      <c r="AL87" s="62"/>
      <c r="AN87" s="38"/>
      <c r="AS87" s="56">
        <f t="shared" si="39"/>
        <v>0</v>
      </c>
      <c r="AT87" s="56">
        <f t="shared" si="46"/>
        <v>0</v>
      </c>
      <c r="AU87" s="56">
        <f t="shared" si="47"/>
        <v>0</v>
      </c>
      <c r="AV87" s="56">
        <f t="shared" si="48"/>
        <v>0</v>
      </c>
      <c r="AW87" s="56">
        <f t="shared" si="49"/>
        <v>0</v>
      </c>
      <c r="AX87" s="57">
        <f t="shared" si="50"/>
        <v>0</v>
      </c>
      <c r="AY87" s="57">
        <f>SUM($AX$7:AX87)</f>
        <v>0</v>
      </c>
      <c r="AZ87" s="56">
        <f t="shared" si="40"/>
        <v>0</v>
      </c>
      <c r="BA87" s="56">
        <f t="shared" si="41"/>
        <v>0</v>
      </c>
      <c r="BB87" s="56">
        <f t="shared" si="42"/>
        <v>0</v>
      </c>
      <c r="BC87" s="56">
        <f t="shared" si="43"/>
        <v>0</v>
      </c>
      <c r="BD87" s="56">
        <f t="shared" si="44"/>
        <v>0</v>
      </c>
      <c r="BE87" s="57">
        <f t="shared" si="51"/>
        <v>0</v>
      </c>
      <c r="BF87" s="57">
        <f>SUM($BE$7:BE87)</f>
        <v>0</v>
      </c>
      <c r="BH87" s="58" t="str">
        <f t="shared" si="31"/>
        <v/>
      </c>
      <c r="BI87" s="58" t="str">
        <f t="shared" si="32"/>
        <v/>
      </c>
      <c r="BJ87" s="58" t="str">
        <f t="shared" si="33"/>
        <v/>
      </c>
      <c r="BK87" s="58" t="str">
        <f t="shared" si="34"/>
        <v/>
      </c>
      <c r="BL87" s="58" t="str">
        <f t="shared" si="35"/>
        <v/>
      </c>
      <c r="BN87" s="58" t="str">
        <f t="shared" si="52"/>
        <v/>
      </c>
      <c r="BO87" s="58" t="str">
        <f t="shared" si="53"/>
        <v/>
      </c>
      <c r="BP87" s="58" t="str">
        <f t="shared" si="54"/>
        <v/>
      </c>
      <c r="BQ87" s="58" t="str">
        <f t="shared" si="55"/>
        <v/>
      </c>
      <c r="BR87" s="58" t="str">
        <f t="shared" si="56"/>
        <v/>
      </c>
      <c r="BS87" s="59"/>
    </row>
    <row r="88" spans="2:71" ht="13.15" customHeight="1" x14ac:dyDescent="0.2">
      <c r="B88" s="141"/>
      <c r="C88" s="142"/>
      <c r="D88" s="142"/>
      <c r="E88" s="142"/>
      <c r="F88" s="142"/>
      <c r="G88" s="140"/>
      <c r="H88" s="140"/>
      <c r="I88" s="140"/>
      <c r="J88" s="140"/>
      <c r="K88" s="140"/>
      <c r="L88" s="140"/>
      <c r="O88" s="47" t="str">
        <f t="shared" si="57"/>
        <v/>
      </c>
      <c r="P88" s="53" t="str">
        <f t="shared" si="36"/>
        <v/>
      </c>
      <c r="Q88" s="169"/>
      <c r="R88" s="170"/>
      <c r="S88" s="170"/>
      <c r="T88" s="170"/>
      <c r="U88" s="171"/>
      <c r="V88" s="168"/>
      <c r="W88" s="54" t="str">
        <f t="shared" si="37"/>
        <v/>
      </c>
      <c r="X88" s="47" t="str">
        <f t="shared" si="38"/>
        <v/>
      </c>
      <c r="Y88" s="53" t="str">
        <f t="shared" si="45"/>
        <v/>
      </c>
      <c r="Z88" s="169"/>
      <c r="AA88" s="170"/>
      <c r="AB88" s="170"/>
      <c r="AC88" s="170"/>
      <c r="AD88" s="171"/>
      <c r="AE88" s="168"/>
      <c r="AF88" s="54" t="str">
        <f t="shared" si="58"/>
        <v/>
      </c>
      <c r="AG88" s="24"/>
      <c r="AH88" s="24"/>
      <c r="AI88" s="62"/>
      <c r="AJ88" s="62"/>
      <c r="AK88" s="62"/>
      <c r="AL88" s="62"/>
      <c r="AN88" s="38"/>
      <c r="AS88" s="56">
        <f t="shared" si="39"/>
        <v>0</v>
      </c>
      <c r="AT88" s="56">
        <f t="shared" si="46"/>
        <v>0</v>
      </c>
      <c r="AU88" s="56">
        <f t="shared" si="47"/>
        <v>0</v>
      </c>
      <c r="AV88" s="56">
        <f t="shared" si="48"/>
        <v>0</v>
      </c>
      <c r="AW88" s="56">
        <f t="shared" si="49"/>
        <v>0</v>
      </c>
      <c r="AX88" s="57">
        <f t="shared" si="50"/>
        <v>0</v>
      </c>
      <c r="AY88" s="57">
        <f>SUM($AX$7:AX88)</f>
        <v>0</v>
      </c>
      <c r="AZ88" s="56">
        <f t="shared" si="40"/>
        <v>0</v>
      </c>
      <c r="BA88" s="56">
        <f t="shared" si="41"/>
        <v>0</v>
      </c>
      <c r="BB88" s="56">
        <f t="shared" si="42"/>
        <v>0</v>
      </c>
      <c r="BC88" s="56">
        <f t="shared" si="43"/>
        <v>0</v>
      </c>
      <c r="BD88" s="56">
        <f t="shared" si="44"/>
        <v>0</v>
      </c>
      <c r="BE88" s="57">
        <f t="shared" si="51"/>
        <v>0</v>
      </c>
      <c r="BF88" s="57">
        <f>SUM($BE$7:BE88)</f>
        <v>0</v>
      </c>
      <c r="BH88" s="58" t="str">
        <f t="shared" ref="BH88:BH151" si="59">IF(AS88=0,"",$P89)</f>
        <v/>
      </c>
      <c r="BI88" s="58" t="str">
        <f t="shared" ref="BI88:BI151" si="60">IF(AT88=0,"",$P89+1)</f>
        <v/>
      </c>
      <c r="BJ88" s="58" t="str">
        <f t="shared" ref="BJ88:BJ151" si="61">IF(AU88=0,"",$P89+2)</f>
        <v/>
      </c>
      <c r="BK88" s="58" t="str">
        <f t="shared" ref="BK88:BK151" si="62">IF(AV88=0,"",$P89+3)</f>
        <v/>
      </c>
      <c r="BL88" s="58" t="str">
        <f t="shared" ref="BL88:BL151" si="63">IF(AW88=0,"",$P89+4)</f>
        <v/>
      </c>
      <c r="BN88" s="58" t="str">
        <f t="shared" si="52"/>
        <v/>
      </c>
      <c r="BO88" s="58" t="str">
        <f t="shared" si="53"/>
        <v/>
      </c>
      <c r="BP88" s="58" t="str">
        <f t="shared" si="54"/>
        <v/>
      </c>
      <c r="BQ88" s="58" t="str">
        <f t="shared" si="55"/>
        <v/>
      </c>
      <c r="BR88" s="58" t="str">
        <f t="shared" si="56"/>
        <v/>
      </c>
      <c r="BS88" s="59"/>
    </row>
    <row r="89" spans="2:71" ht="13.15" customHeight="1" x14ac:dyDescent="0.2">
      <c r="B89" s="138"/>
      <c r="C89" s="142"/>
      <c r="D89" s="142"/>
      <c r="E89" s="142"/>
      <c r="F89" s="142"/>
      <c r="G89" s="140"/>
      <c r="H89" s="140"/>
      <c r="I89" s="140"/>
      <c r="J89" s="140"/>
      <c r="K89" s="140"/>
      <c r="L89" s="140"/>
      <c r="O89" s="47" t="str">
        <f t="shared" si="57"/>
        <v/>
      </c>
      <c r="P89" s="53" t="str">
        <f t="shared" si="36"/>
        <v/>
      </c>
      <c r="Q89" s="169"/>
      <c r="R89" s="170"/>
      <c r="S89" s="170"/>
      <c r="T89" s="170"/>
      <c r="U89" s="171"/>
      <c r="V89" s="168"/>
      <c r="W89" s="54" t="str">
        <f t="shared" si="37"/>
        <v/>
      </c>
      <c r="X89" s="47" t="str">
        <f t="shared" si="38"/>
        <v/>
      </c>
      <c r="Y89" s="53" t="str">
        <f t="shared" si="45"/>
        <v/>
      </c>
      <c r="Z89" s="169"/>
      <c r="AA89" s="170"/>
      <c r="AB89" s="170"/>
      <c r="AC89" s="170"/>
      <c r="AD89" s="171"/>
      <c r="AE89" s="168"/>
      <c r="AF89" s="54" t="str">
        <f t="shared" si="58"/>
        <v/>
      </c>
      <c r="AG89" s="24"/>
      <c r="AH89" s="24"/>
      <c r="AI89" s="62"/>
      <c r="AJ89" s="62"/>
      <c r="AK89" s="62"/>
      <c r="AL89" s="62"/>
      <c r="AN89" s="20"/>
      <c r="AS89" s="56">
        <f t="shared" si="39"/>
        <v>0</v>
      </c>
      <c r="AT89" s="56">
        <f t="shared" si="46"/>
        <v>0</v>
      </c>
      <c r="AU89" s="56">
        <f t="shared" si="47"/>
        <v>0</v>
      </c>
      <c r="AV89" s="56">
        <f t="shared" si="48"/>
        <v>0</v>
      </c>
      <c r="AW89" s="56">
        <f t="shared" si="49"/>
        <v>0</v>
      </c>
      <c r="AX89" s="57">
        <f t="shared" si="50"/>
        <v>0</v>
      </c>
      <c r="AY89" s="57">
        <f>SUM($AX$7:AX89)</f>
        <v>0</v>
      </c>
      <c r="AZ89" s="56">
        <f t="shared" si="40"/>
        <v>0</v>
      </c>
      <c r="BA89" s="56">
        <f t="shared" si="41"/>
        <v>0</v>
      </c>
      <c r="BB89" s="56">
        <f t="shared" si="42"/>
        <v>0</v>
      </c>
      <c r="BC89" s="56">
        <f t="shared" si="43"/>
        <v>0</v>
      </c>
      <c r="BD89" s="56">
        <f t="shared" si="44"/>
        <v>0</v>
      </c>
      <c r="BE89" s="57">
        <f t="shared" si="51"/>
        <v>0</v>
      </c>
      <c r="BF89" s="57">
        <f>SUM($BE$7:BE89)</f>
        <v>0</v>
      </c>
      <c r="BH89" s="58" t="str">
        <f t="shared" si="59"/>
        <v/>
      </c>
      <c r="BI89" s="58" t="str">
        <f t="shared" si="60"/>
        <v/>
      </c>
      <c r="BJ89" s="58" t="str">
        <f t="shared" si="61"/>
        <v/>
      </c>
      <c r="BK89" s="58" t="str">
        <f t="shared" si="62"/>
        <v/>
      </c>
      <c r="BL89" s="58" t="str">
        <f t="shared" si="63"/>
        <v/>
      </c>
      <c r="BN89" s="58" t="str">
        <f t="shared" si="52"/>
        <v/>
      </c>
      <c r="BO89" s="58" t="str">
        <f t="shared" si="53"/>
        <v/>
      </c>
      <c r="BP89" s="58" t="str">
        <f t="shared" si="54"/>
        <v/>
      </c>
      <c r="BQ89" s="58" t="str">
        <f t="shared" si="55"/>
        <v/>
      </c>
      <c r="BR89" s="58" t="str">
        <f t="shared" si="56"/>
        <v/>
      </c>
      <c r="BS89" s="59"/>
    </row>
    <row r="90" spans="2:71" ht="13.15" customHeight="1" x14ac:dyDescent="0.2">
      <c r="B90" s="138"/>
      <c r="C90" s="142"/>
      <c r="D90" s="142"/>
      <c r="E90" s="142"/>
      <c r="F90" s="142"/>
      <c r="G90" s="142"/>
      <c r="H90" s="142"/>
      <c r="I90" s="142"/>
      <c r="J90" s="142"/>
      <c r="K90" s="142"/>
      <c r="L90" s="142"/>
      <c r="O90" s="47" t="str">
        <f t="shared" si="57"/>
        <v/>
      </c>
      <c r="P90" s="53" t="str">
        <f t="shared" ref="P90:P153" si="64">IF(P89="","",IF(P89+7&gt;$E$42,"",P89+7))</f>
        <v/>
      </c>
      <c r="Q90" s="169"/>
      <c r="R90" s="170"/>
      <c r="S90" s="170"/>
      <c r="T90" s="170"/>
      <c r="U90" s="171"/>
      <c r="V90" s="168"/>
      <c r="W90" s="54" t="str">
        <f t="shared" si="37"/>
        <v/>
      </c>
      <c r="X90" s="47" t="str">
        <f t="shared" si="38"/>
        <v/>
      </c>
      <c r="Y90" s="53" t="str">
        <f t="shared" si="45"/>
        <v/>
      </c>
      <c r="Z90" s="169"/>
      <c r="AA90" s="170"/>
      <c r="AB90" s="170"/>
      <c r="AC90" s="170"/>
      <c r="AD90" s="171"/>
      <c r="AE90" s="168"/>
      <c r="AF90" s="54" t="str">
        <f t="shared" si="58"/>
        <v/>
      </c>
      <c r="AG90" s="24"/>
      <c r="AH90" s="24"/>
      <c r="AI90" s="62"/>
      <c r="AJ90" s="62"/>
      <c r="AK90" s="62"/>
      <c r="AL90" s="62"/>
      <c r="AN90" s="20"/>
      <c r="AS90" s="56">
        <f t="shared" si="39"/>
        <v>0</v>
      </c>
      <c r="AT90" s="56">
        <f t="shared" si="46"/>
        <v>0</v>
      </c>
      <c r="AU90" s="56">
        <f t="shared" si="47"/>
        <v>0</v>
      </c>
      <c r="AV90" s="56">
        <f t="shared" si="48"/>
        <v>0</v>
      </c>
      <c r="AW90" s="56">
        <f t="shared" si="49"/>
        <v>0</v>
      </c>
      <c r="AX90" s="57">
        <f t="shared" si="50"/>
        <v>0</v>
      </c>
      <c r="AY90" s="57">
        <f>SUM($AX$7:AX90)</f>
        <v>0</v>
      </c>
      <c r="AZ90" s="56">
        <f t="shared" si="40"/>
        <v>0</v>
      </c>
      <c r="BA90" s="56">
        <f t="shared" si="41"/>
        <v>0</v>
      </c>
      <c r="BB90" s="56">
        <f t="shared" si="42"/>
        <v>0</v>
      </c>
      <c r="BC90" s="56">
        <f t="shared" si="43"/>
        <v>0</v>
      </c>
      <c r="BD90" s="56">
        <f t="shared" si="44"/>
        <v>0</v>
      </c>
      <c r="BE90" s="57">
        <f t="shared" si="51"/>
        <v>0</v>
      </c>
      <c r="BF90" s="57">
        <f>SUM($BE$7:BE90)</f>
        <v>0</v>
      </c>
      <c r="BH90" s="58" t="str">
        <f t="shared" si="59"/>
        <v/>
      </c>
      <c r="BI90" s="58" t="str">
        <f t="shared" si="60"/>
        <v/>
      </c>
      <c r="BJ90" s="58" t="str">
        <f t="shared" si="61"/>
        <v/>
      </c>
      <c r="BK90" s="58" t="str">
        <f t="shared" si="62"/>
        <v/>
      </c>
      <c r="BL90" s="58" t="str">
        <f t="shared" si="63"/>
        <v/>
      </c>
      <c r="BN90" s="58" t="str">
        <f t="shared" si="52"/>
        <v/>
      </c>
      <c r="BO90" s="58" t="str">
        <f t="shared" si="53"/>
        <v/>
      </c>
      <c r="BP90" s="58" t="str">
        <f t="shared" si="54"/>
        <v/>
      </c>
      <c r="BQ90" s="58" t="str">
        <f t="shared" si="55"/>
        <v/>
      </c>
      <c r="BR90" s="58" t="str">
        <f t="shared" si="56"/>
        <v/>
      </c>
      <c r="BS90" s="59"/>
    </row>
    <row r="91" spans="2:71" ht="13.15" customHeight="1" x14ac:dyDescent="0.2">
      <c r="B91" s="143"/>
      <c r="C91" s="142"/>
      <c r="D91" s="142"/>
      <c r="E91" s="142"/>
      <c r="F91" s="142"/>
      <c r="G91" s="142"/>
      <c r="H91" s="142"/>
      <c r="I91" s="142"/>
      <c r="J91" s="142"/>
      <c r="K91" s="142"/>
      <c r="L91" s="142"/>
      <c r="O91" s="47" t="str">
        <f t="shared" si="57"/>
        <v/>
      </c>
      <c r="P91" s="53" t="str">
        <f t="shared" si="64"/>
        <v/>
      </c>
      <c r="Q91" s="169"/>
      <c r="R91" s="170"/>
      <c r="S91" s="170"/>
      <c r="T91" s="170"/>
      <c r="U91" s="171"/>
      <c r="V91" s="168"/>
      <c r="W91" s="54" t="str">
        <f t="shared" si="37"/>
        <v/>
      </c>
      <c r="X91" s="47" t="str">
        <f t="shared" si="38"/>
        <v/>
      </c>
      <c r="Y91" s="53" t="str">
        <f t="shared" si="45"/>
        <v/>
      </c>
      <c r="Z91" s="169"/>
      <c r="AA91" s="170"/>
      <c r="AB91" s="170"/>
      <c r="AC91" s="170"/>
      <c r="AD91" s="171"/>
      <c r="AE91" s="168"/>
      <c r="AF91" s="54" t="str">
        <f t="shared" si="58"/>
        <v/>
      </c>
      <c r="AG91" s="24"/>
      <c r="AH91" s="24"/>
      <c r="AI91" s="62"/>
      <c r="AJ91" s="62"/>
      <c r="AK91" s="62"/>
      <c r="AL91" s="62"/>
      <c r="AN91" s="20"/>
      <c r="AS91" s="56">
        <f t="shared" si="39"/>
        <v>0</v>
      </c>
      <c r="AT91" s="56">
        <f t="shared" si="46"/>
        <v>0</v>
      </c>
      <c r="AU91" s="56">
        <f t="shared" si="47"/>
        <v>0</v>
      </c>
      <c r="AV91" s="56">
        <f t="shared" si="48"/>
        <v>0</v>
      </c>
      <c r="AW91" s="56">
        <f t="shared" si="49"/>
        <v>0</v>
      </c>
      <c r="AX91" s="57">
        <f t="shared" si="50"/>
        <v>0</v>
      </c>
      <c r="AY91" s="57">
        <f>SUM($AX$7:AX91)</f>
        <v>0</v>
      </c>
      <c r="AZ91" s="56">
        <f t="shared" si="40"/>
        <v>0</v>
      </c>
      <c r="BA91" s="56">
        <f t="shared" si="41"/>
        <v>0</v>
      </c>
      <c r="BB91" s="56">
        <f t="shared" si="42"/>
        <v>0</v>
      </c>
      <c r="BC91" s="56">
        <f t="shared" si="43"/>
        <v>0</v>
      </c>
      <c r="BD91" s="56">
        <f t="shared" si="44"/>
        <v>0</v>
      </c>
      <c r="BE91" s="57">
        <f t="shared" si="51"/>
        <v>0</v>
      </c>
      <c r="BF91" s="57">
        <f>SUM($BE$7:BE91)</f>
        <v>0</v>
      </c>
      <c r="BH91" s="58" t="str">
        <f t="shared" si="59"/>
        <v/>
      </c>
      <c r="BI91" s="58" t="str">
        <f t="shared" si="60"/>
        <v/>
      </c>
      <c r="BJ91" s="58" t="str">
        <f t="shared" si="61"/>
        <v/>
      </c>
      <c r="BK91" s="58" t="str">
        <f t="shared" si="62"/>
        <v/>
      </c>
      <c r="BL91" s="58" t="str">
        <f t="shared" si="63"/>
        <v/>
      </c>
      <c r="BN91" s="58" t="str">
        <f t="shared" si="52"/>
        <v/>
      </c>
      <c r="BO91" s="58" t="str">
        <f t="shared" si="53"/>
        <v/>
      </c>
      <c r="BP91" s="58" t="str">
        <f t="shared" si="54"/>
        <v/>
      </c>
      <c r="BQ91" s="58" t="str">
        <f t="shared" si="55"/>
        <v/>
      </c>
      <c r="BR91" s="58" t="str">
        <f t="shared" si="56"/>
        <v/>
      </c>
      <c r="BS91" s="59"/>
    </row>
    <row r="92" spans="2:71" ht="13.15" customHeight="1" x14ac:dyDescent="0.2">
      <c r="B92" s="141"/>
      <c r="C92" s="63"/>
      <c r="D92" s="63"/>
      <c r="E92" s="63"/>
      <c r="F92" s="63"/>
      <c r="G92" s="142"/>
      <c r="H92" s="142"/>
      <c r="I92" s="142"/>
      <c r="J92" s="142"/>
      <c r="K92" s="142"/>
      <c r="L92" s="142"/>
      <c r="O92" s="47" t="str">
        <f t="shared" si="57"/>
        <v/>
      </c>
      <c r="P92" s="53" t="str">
        <f t="shared" si="64"/>
        <v/>
      </c>
      <c r="Q92" s="169"/>
      <c r="R92" s="170"/>
      <c r="S92" s="170"/>
      <c r="T92" s="170"/>
      <c r="U92" s="171"/>
      <c r="V92" s="168"/>
      <c r="W92" s="54" t="str">
        <f t="shared" si="37"/>
        <v/>
      </c>
      <c r="X92" s="47" t="str">
        <f t="shared" si="38"/>
        <v/>
      </c>
      <c r="Y92" s="53" t="str">
        <f t="shared" si="45"/>
        <v/>
      </c>
      <c r="Z92" s="169"/>
      <c r="AA92" s="170"/>
      <c r="AB92" s="170"/>
      <c r="AC92" s="170"/>
      <c r="AD92" s="171"/>
      <c r="AE92" s="168"/>
      <c r="AF92" s="54" t="str">
        <f t="shared" si="58"/>
        <v/>
      </c>
      <c r="AG92" s="24"/>
      <c r="AH92" s="24"/>
      <c r="AI92" s="62"/>
      <c r="AJ92" s="62"/>
      <c r="AK92" s="62"/>
      <c r="AL92" s="62"/>
      <c r="AN92" s="20"/>
      <c r="AS92" s="56">
        <f t="shared" si="39"/>
        <v>0</v>
      </c>
      <c r="AT92" s="56">
        <f t="shared" si="46"/>
        <v>0</v>
      </c>
      <c r="AU92" s="56">
        <f t="shared" si="47"/>
        <v>0</v>
      </c>
      <c r="AV92" s="56">
        <f t="shared" si="48"/>
        <v>0</v>
      </c>
      <c r="AW92" s="56">
        <f t="shared" si="49"/>
        <v>0</v>
      </c>
      <c r="AX92" s="57">
        <f t="shared" si="50"/>
        <v>0</v>
      </c>
      <c r="AY92" s="57">
        <f>SUM($AX$7:AX92)</f>
        <v>0</v>
      </c>
      <c r="AZ92" s="56">
        <f t="shared" si="40"/>
        <v>0</v>
      </c>
      <c r="BA92" s="56">
        <f t="shared" si="41"/>
        <v>0</v>
      </c>
      <c r="BB92" s="56">
        <f t="shared" si="42"/>
        <v>0</v>
      </c>
      <c r="BC92" s="56">
        <f t="shared" si="43"/>
        <v>0</v>
      </c>
      <c r="BD92" s="56">
        <f t="shared" si="44"/>
        <v>0</v>
      </c>
      <c r="BE92" s="57">
        <f t="shared" si="51"/>
        <v>0</v>
      </c>
      <c r="BF92" s="57">
        <f>SUM($BE$7:BE92)</f>
        <v>0</v>
      </c>
      <c r="BH92" s="58" t="str">
        <f t="shared" si="59"/>
        <v/>
      </c>
      <c r="BI92" s="58" t="str">
        <f t="shared" si="60"/>
        <v/>
      </c>
      <c r="BJ92" s="58" t="str">
        <f t="shared" si="61"/>
        <v/>
      </c>
      <c r="BK92" s="58" t="str">
        <f t="shared" si="62"/>
        <v/>
      </c>
      <c r="BL92" s="58" t="str">
        <f t="shared" si="63"/>
        <v/>
      </c>
      <c r="BN92" s="58" t="str">
        <f t="shared" si="52"/>
        <v/>
      </c>
      <c r="BO92" s="58" t="str">
        <f t="shared" si="53"/>
        <v/>
      </c>
      <c r="BP92" s="58" t="str">
        <f t="shared" si="54"/>
        <v/>
      </c>
      <c r="BQ92" s="58" t="str">
        <f t="shared" si="55"/>
        <v/>
      </c>
      <c r="BR92" s="58" t="str">
        <f t="shared" si="56"/>
        <v/>
      </c>
      <c r="BS92" s="59"/>
    </row>
    <row r="93" spans="2:71" ht="13.15" customHeight="1" x14ac:dyDescent="0.2">
      <c r="B93" s="63"/>
      <c r="C93" s="63"/>
      <c r="D93" s="63"/>
      <c r="E93" s="63"/>
      <c r="F93" s="63"/>
      <c r="G93" s="142"/>
      <c r="H93" s="142"/>
      <c r="I93" s="142"/>
      <c r="J93" s="142"/>
      <c r="K93" s="142"/>
      <c r="L93" s="142"/>
      <c r="O93" s="47" t="str">
        <f t="shared" si="57"/>
        <v/>
      </c>
      <c r="P93" s="53" t="str">
        <f t="shared" si="64"/>
        <v/>
      </c>
      <c r="Q93" s="169"/>
      <c r="R93" s="170"/>
      <c r="S93" s="170"/>
      <c r="T93" s="170"/>
      <c r="U93" s="171"/>
      <c r="V93" s="168"/>
      <c r="W93" s="54" t="str">
        <f t="shared" si="37"/>
        <v/>
      </c>
      <c r="X93" s="47" t="str">
        <f t="shared" si="38"/>
        <v/>
      </c>
      <c r="Y93" s="53" t="str">
        <f t="shared" si="45"/>
        <v/>
      </c>
      <c r="Z93" s="169"/>
      <c r="AA93" s="170"/>
      <c r="AB93" s="170"/>
      <c r="AC93" s="170"/>
      <c r="AD93" s="171"/>
      <c r="AE93" s="168"/>
      <c r="AF93" s="54" t="str">
        <f t="shared" si="58"/>
        <v/>
      </c>
      <c r="AG93" s="24"/>
      <c r="AH93" s="24"/>
      <c r="AI93" s="62"/>
      <c r="AJ93" s="62"/>
      <c r="AK93" s="62"/>
      <c r="AL93" s="62"/>
      <c r="AN93" s="20"/>
      <c r="AS93" s="56">
        <f t="shared" si="39"/>
        <v>0</v>
      </c>
      <c r="AT93" s="56">
        <f t="shared" si="46"/>
        <v>0</v>
      </c>
      <c r="AU93" s="56">
        <f t="shared" si="47"/>
        <v>0</v>
      </c>
      <c r="AV93" s="56">
        <f t="shared" si="48"/>
        <v>0</v>
      </c>
      <c r="AW93" s="56">
        <f t="shared" si="49"/>
        <v>0</v>
      </c>
      <c r="AX93" s="57">
        <f t="shared" si="50"/>
        <v>0</v>
      </c>
      <c r="AY93" s="57">
        <f>SUM($AX$7:AX93)</f>
        <v>0</v>
      </c>
      <c r="AZ93" s="56">
        <f t="shared" si="40"/>
        <v>0</v>
      </c>
      <c r="BA93" s="56">
        <f t="shared" si="41"/>
        <v>0</v>
      </c>
      <c r="BB93" s="56">
        <f t="shared" si="42"/>
        <v>0</v>
      </c>
      <c r="BC93" s="56">
        <f t="shared" si="43"/>
        <v>0</v>
      </c>
      <c r="BD93" s="56">
        <f t="shared" si="44"/>
        <v>0</v>
      </c>
      <c r="BE93" s="57">
        <f t="shared" si="51"/>
        <v>0</v>
      </c>
      <c r="BF93" s="57">
        <f>SUM($BE$7:BE93)</f>
        <v>0</v>
      </c>
      <c r="BH93" s="58" t="str">
        <f t="shared" si="59"/>
        <v/>
      </c>
      <c r="BI93" s="58" t="str">
        <f t="shared" si="60"/>
        <v/>
      </c>
      <c r="BJ93" s="58" t="str">
        <f t="shared" si="61"/>
        <v/>
      </c>
      <c r="BK93" s="58" t="str">
        <f t="shared" si="62"/>
        <v/>
      </c>
      <c r="BL93" s="58" t="str">
        <f t="shared" si="63"/>
        <v/>
      </c>
      <c r="BN93" s="58" t="str">
        <f t="shared" si="52"/>
        <v/>
      </c>
      <c r="BO93" s="58" t="str">
        <f t="shared" si="53"/>
        <v/>
      </c>
      <c r="BP93" s="58" t="str">
        <f t="shared" si="54"/>
        <v/>
      </c>
      <c r="BQ93" s="58" t="str">
        <f t="shared" si="55"/>
        <v/>
      </c>
      <c r="BR93" s="58" t="str">
        <f t="shared" si="56"/>
        <v/>
      </c>
      <c r="BS93" s="59"/>
    </row>
    <row r="94" spans="2:71" ht="13.15" customHeight="1" x14ac:dyDescent="0.2">
      <c r="G94" s="63"/>
      <c r="H94" s="63"/>
      <c r="I94" s="63"/>
      <c r="J94" s="63"/>
      <c r="K94" s="63"/>
      <c r="L94" s="63"/>
      <c r="O94" s="47" t="str">
        <f t="shared" si="57"/>
        <v/>
      </c>
      <c r="P94" s="53" t="str">
        <f t="shared" si="64"/>
        <v/>
      </c>
      <c r="Q94" s="169"/>
      <c r="R94" s="170"/>
      <c r="S94" s="170"/>
      <c r="T94" s="170"/>
      <c r="U94" s="171"/>
      <c r="V94" s="168"/>
      <c r="W94" s="54" t="str">
        <f t="shared" si="37"/>
        <v/>
      </c>
      <c r="X94" s="47" t="str">
        <f t="shared" si="38"/>
        <v/>
      </c>
      <c r="Y94" s="53" t="str">
        <f t="shared" si="45"/>
        <v/>
      </c>
      <c r="Z94" s="169"/>
      <c r="AA94" s="170"/>
      <c r="AB94" s="170"/>
      <c r="AC94" s="170"/>
      <c r="AD94" s="171"/>
      <c r="AE94" s="168"/>
      <c r="AF94" s="54" t="str">
        <f t="shared" si="58"/>
        <v/>
      </c>
      <c r="AG94" s="24"/>
      <c r="AH94" s="24"/>
      <c r="AI94" s="62"/>
      <c r="AJ94" s="62"/>
      <c r="AK94" s="62"/>
      <c r="AL94" s="62"/>
      <c r="AN94" s="20"/>
      <c r="AS94" s="56">
        <f t="shared" si="39"/>
        <v>0</v>
      </c>
      <c r="AT94" s="56">
        <f t="shared" si="46"/>
        <v>0</v>
      </c>
      <c r="AU94" s="56">
        <f t="shared" si="47"/>
        <v>0</v>
      </c>
      <c r="AV94" s="56">
        <f t="shared" si="48"/>
        <v>0</v>
      </c>
      <c r="AW94" s="56">
        <f t="shared" si="49"/>
        <v>0</v>
      </c>
      <c r="AX94" s="57">
        <f t="shared" si="50"/>
        <v>0</v>
      </c>
      <c r="AY94" s="57">
        <f>SUM($AX$7:AX94)</f>
        <v>0</v>
      </c>
      <c r="AZ94" s="56">
        <f t="shared" si="40"/>
        <v>0</v>
      </c>
      <c r="BA94" s="56">
        <f t="shared" si="41"/>
        <v>0</v>
      </c>
      <c r="BB94" s="56">
        <f t="shared" si="42"/>
        <v>0</v>
      </c>
      <c r="BC94" s="56">
        <f t="shared" si="43"/>
        <v>0</v>
      </c>
      <c r="BD94" s="56">
        <f t="shared" si="44"/>
        <v>0</v>
      </c>
      <c r="BE94" s="57">
        <f t="shared" si="51"/>
        <v>0</v>
      </c>
      <c r="BF94" s="57">
        <f>SUM($BE$7:BE94)</f>
        <v>0</v>
      </c>
      <c r="BH94" s="58" t="str">
        <f t="shared" si="59"/>
        <v/>
      </c>
      <c r="BI94" s="58" t="str">
        <f t="shared" si="60"/>
        <v/>
      </c>
      <c r="BJ94" s="58" t="str">
        <f t="shared" si="61"/>
        <v/>
      </c>
      <c r="BK94" s="58" t="str">
        <f t="shared" si="62"/>
        <v/>
      </c>
      <c r="BL94" s="58" t="str">
        <f t="shared" si="63"/>
        <v/>
      </c>
      <c r="BN94" s="58" t="str">
        <f t="shared" si="52"/>
        <v/>
      </c>
      <c r="BO94" s="58" t="str">
        <f t="shared" si="53"/>
        <v/>
      </c>
      <c r="BP94" s="58" t="str">
        <f t="shared" si="54"/>
        <v/>
      </c>
      <c r="BQ94" s="58" t="str">
        <f t="shared" si="55"/>
        <v/>
      </c>
      <c r="BR94" s="58" t="str">
        <f t="shared" si="56"/>
        <v/>
      </c>
      <c r="BS94" s="59"/>
    </row>
    <row r="95" spans="2:71" ht="13.15" customHeight="1" x14ac:dyDescent="0.2">
      <c r="G95" s="63"/>
      <c r="H95" s="63"/>
      <c r="I95" s="63"/>
      <c r="J95" s="63"/>
      <c r="K95" s="63"/>
      <c r="L95" s="63"/>
      <c r="O95" s="47" t="str">
        <f t="shared" si="57"/>
        <v/>
      </c>
      <c r="P95" s="53" t="str">
        <f t="shared" si="64"/>
        <v/>
      </c>
      <c r="Q95" s="169"/>
      <c r="R95" s="170"/>
      <c r="S95" s="170"/>
      <c r="T95" s="170"/>
      <c r="U95" s="171"/>
      <c r="V95" s="168"/>
      <c r="W95" s="54" t="str">
        <f t="shared" si="37"/>
        <v/>
      </c>
      <c r="X95" s="47" t="str">
        <f t="shared" si="38"/>
        <v/>
      </c>
      <c r="Y95" s="53" t="str">
        <f t="shared" si="45"/>
        <v/>
      </c>
      <c r="Z95" s="169"/>
      <c r="AA95" s="170"/>
      <c r="AB95" s="170"/>
      <c r="AC95" s="170"/>
      <c r="AD95" s="171"/>
      <c r="AE95" s="168"/>
      <c r="AF95" s="54" t="str">
        <f t="shared" si="58"/>
        <v/>
      </c>
      <c r="AG95" s="24"/>
      <c r="AH95" s="24"/>
      <c r="AI95" s="62"/>
      <c r="AJ95" s="62"/>
      <c r="AK95" s="62"/>
      <c r="AL95" s="62"/>
      <c r="AN95" s="20"/>
      <c r="AS95" s="56">
        <f t="shared" si="39"/>
        <v>0</v>
      </c>
      <c r="AT95" s="56">
        <f t="shared" si="46"/>
        <v>0</v>
      </c>
      <c r="AU95" s="56">
        <f t="shared" si="47"/>
        <v>0</v>
      </c>
      <c r="AV95" s="56">
        <f t="shared" si="48"/>
        <v>0</v>
      </c>
      <c r="AW95" s="56">
        <f t="shared" si="49"/>
        <v>0</v>
      </c>
      <c r="AX95" s="57">
        <f t="shared" si="50"/>
        <v>0</v>
      </c>
      <c r="AY95" s="57">
        <f>SUM($AX$7:AX95)</f>
        <v>0</v>
      </c>
      <c r="AZ95" s="56">
        <f t="shared" si="40"/>
        <v>0</v>
      </c>
      <c r="BA95" s="56">
        <f t="shared" si="41"/>
        <v>0</v>
      </c>
      <c r="BB95" s="56">
        <f t="shared" si="42"/>
        <v>0</v>
      </c>
      <c r="BC95" s="56">
        <f t="shared" si="43"/>
        <v>0</v>
      </c>
      <c r="BD95" s="56">
        <f t="shared" si="44"/>
        <v>0</v>
      </c>
      <c r="BE95" s="57">
        <f t="shared" si="51"/>
        <v>0</v>
      </c>
      <c r="BF95" s="57">
        <f>SUM($BE$7:BE95)</f>
        <v>0</v>
      </c>
      <c r="BH95" s="58" t="str">
        <f t="shared" si="59"/>
        <v/>
      </c>
      <c r="BI95" s="58" t="str">
        <f t="shared" si="60"/>
        <v/>
      </c>
      <c r="BJ95" s="58" t="str">
        <f t="shared" si="61"/>
        <v/>
      </c>
      <c r="BK95" s="58" t="str">
        <f t="shared" si="62"/>
        <v/>
      </c>
      <c r="BL95" s="58" t="str">
        <f t="shared" si="63"/>
        <v/>
      </c>
      <c r="BN95" s="58" t="str">
        <f t="shared" si="52"/>
        <v/>
      </c>
      <c r="BO95" s="58" t="str">
        <f t="shared" si="53"/>
        <v/>
      </c>
      <c r="BP95" s="58" t="str">
        <f t="shared" si="54"/>
        <v/>
      </c>
      <c r="BQ95" s="58" t="str">
        <f t="shared" si="55"/>
        <v/>
      </c>
      <c r="BR95" s="58" t="str">
        <f t="shared" si="56"/>
        <v/>
      </c>
      <c r="BS95" s="59"/>
    </row>
    <row r="96" spans="2:71" ht="13.15" customHeight="1" x14ac:dyDescent="0.2">
      <c r="O96" s="47" t="str">
        <f t="shared" si="57"/>
        <v/>
      </c>
      <c r="P96" s="53" t="str">
        <f t="shared" si="64"/>
        <v/>
      </c>
      <c r="Q96" s="169"/>
      <c r="R96" s="170"/>
      <c r="S96" s="170"/>
      <c r="T96" s="170"/>
      <c r="U96" s="171"/>
      <c r="V96" s="168"/>
      <c r="W96" s="54" t="str">
        <f t="shared" si="37"/>
        <v/>
      </c>
      <c r="X96" s="47" t="str">
        <f t="shared" si="38"/>
        <v/>
      </c>
      <c r="Y96" s="53" t="str">
        <f t="shared" si="45"/>
        <v/>
      </c>
      <c r="Z96" s="169"/>
      <c r="AA96" s="170"/>
      <c r="AB96" s="170"/>
      <c r="AC96" s="170"/>
      <c r="AD96" s="171"/>
      <c r="AE96" s="168"/>
      <c r="AF96" s="54" t="str">
        <f t="shared" si="58"/>
        <v/>
      </c>
      <c r="AG96" s="24"/>
      <c r="AH96" s="24"/>
      <c r="AI96" s="62"/>
      <c r="AJ96" s="62"/>
      <c r="AK96" s="62"/>
      <c r="AL96" s="62"/>
      <c r="AN96" s="20"/>
      <c r="AS96" s="56">
        <f t="shared" si="39"/>
        <v>0</v>
      </c>
      <c r="AT96" s="56">
        <f t="shared" si="46"/>
        <v>0</v>
      </c>
      <c r="AU96" s="56">
        <f t="shared" si="47"/>
        <v>0</v>
      </c>
      <c r="AV96" s="56">
        <f t="shared" si="48"/>
        <v>0</v>
      </c>
      <c r="AW96" s="56">
        <f t="shared" si="49"/>
        <v>0</v>
      </c>
      <c r="AX96" s="57">
        <f t="shared" si="50"/>
        <v>0</v>
      </c>
      <c r="AY96" s="57">
        <f>SUM($AX$7:AX96)</f>
        <v>0</v>
      </c>
      <c r="AZ96" s="56">
        <f t="shared" si="40"/>
        <v>0</v>
      </c>
      <c r="BA96" s="56">
        <f t="shared" si="41"/>
        <v>0</v>
      </c>
      <c r="BB96" s="56">
        <f t="shared" si="42"/>
        <v>0</v>
      </c>
      <c r="BC96" s="56">
        <f t="shared" si="43"/>
        <v>0</v>
      </c>
      <c r="BD96" s="56">
        <f t="shared" si="44"/>
        <v>0</v>
      </c>
      <c r="BE96" s="57">
        <f t="shared" si="51"/>
        <v>0</v>
      </c>
      <c r="BF96" s="57">
        <f>SUM($BE$7:BE96)</f>
        <v>0</v>
      </c>
      <c r="BH96" s="58" t="str">
        <f t="shared" si="59"/>
        <v/>
      </c>
      <c r="BI96" s="58" t="str">
        <f t="shared" si="60"/>
        <v/>
      </c>
      <c r="BJ96" s="58" t="str">
        <f t="shared" si="61"/>
        <v/>
      </c>
      <c r="BK96" s="58" t="str">
        <f t="shared" si="62"/>
        <v/>
      </c>
      <c r="BL96" s="58" t="str">
        <f t="shared" si="63"/>
        <v/>
      </c>
      <c r="BN96" s="58" t="str">
        <f t="shared" si="52"/>
        <v/>
      </c>
      <c r="BO96" s="58" t="str">
        <f t="shared" si="53"/>
        <v/>
      </c>
      <c r="BP96" s="58" t="str">
        <f t="shared" si="54"/>
        <v/>
      </c>
      <c r="BQ96" s="58" t="str">
        <f t="shared" si="55"/>
        <v/>
      </c>
      <c r="BR96" s="58" t="str">
        <f t="shared" si="56"/>
        <v/>
      </c>
      <c r="BS96" s="59"/>
    </row>
    <row r="97" spans="15:71" ht="13.15" customHeight="1" x14ac:dyDescent="0.2">
      <c r="O97" s="47" t="str">
        <f t="shared" si="57"/>
        <v/>
      </c>
      <c r="P97" s="53" t="str">
        <f t="shared" si="64"/>
        <v/>
      </c>
      <c r="Q97" s="169"/>
      <c r="R97" s="170"/>
      <c r="S97" s="170"/>
      <c r="T97" s="170"/>
      <c r="U97" s="171"/>
      <c r="V97" s="168"/>
      <c r="W97" s="54" t="str">
        <f t="shared" si="37"/>
        <v/>
      </c>
      <c r="X97" s="47" t="str">
        <f t="shared" si="38"/>
        <v/>
      </c>
      <c r="Y97" s="53" t="str">
        <f t="shared" si="45"/>
        <v/>
      </c>
      <c r="Z97" s="169"/>
      <c r="AA97" s="170"/>
      <c r="AB97" s="170"/>
      <c r="AC97" s="170"/>
      <c r="AD97" s="171"/>
      <c r="AE97" s="168"/>
      <c r="AF97" s="54" t="str">
        <f t="shared" si="58"/>
        <v/>
      </c>
      <c r="AG97" s="24"/>
      <c r="AH97" s="24"/>
      <c r="AI97" s="62"/>
      <c r="AJ97" s="62"/>
      <c r="AK97" s="62"/>
      <c r="AL97" s="62"/>
      <c r="AN97" s="20"/>
      <c r="AS97" s="56">
        <f t="shared" si="39"/>
        <v>0</v>
      </c>
      <c r="AT97" s="56">
        <f t="shared" si="46"/>
        <v>0</v>
      </c>
      <c r="AU97" s="56">
        <f t="shared" si="47"/>
        <v>0</v>
      </c>
      <c r="AV97" s="56">
        <f t="shared" si="48"/>
        <v>0</v>
      </c>
      <c r="AW97" s="56">
        <f t="shared" si="49"/>
        <v>0</v>
      </c>
      <c r="AX97" s="57">
        <f t="shared" si="50"/>
        <v>0</v>
      </c>
      <c r="AY97" s="57">
        <f>SUM($AX$7:AX97)</f>
        <v>0</v>
      </c>
      <c r="AZ97" s="56">
        <f t="shared" si="40"/>
        <v>0</v>
      </c>
      <c r="BA97" s="56">
        <f t="shared" si="41"/>
        <v>0</v>
      </c>
      <c r="BB97" s="56">
        <f t="shared" si="42"/>
        <v>0</v>
      </c>
      <c r="BC97" s="56">
        <f t="shared" si="43"/>
        <v>0</v>
      </c>
      <c r="BD97" s="56">
        <f t="shared" si="44"/>
        <v>0</v>
      </c>
      <c r="BE97" s="57">
        <f t="shared" si="51"/>
        <v>0</v>
      </c>
      <c r="BF97" s="57">
        <f>SUM($BE$7:BE97)</f>
        <v>0</v>
      </c>
      <c r="BH97" s="58" t="str">
        <f t="shared" si="59"/>
        <v/>
      </c>
      <c r="BI97" s="58" t="str">
        <f t="shared" si="60"/>
        <v/>
      </c>
      <c r="BJ97" s="58" t="str">
        <f t="shared" si="61"/>
        <v/>
      </c>
      <c r="BK97" s="58" t="str">
        <f t="shared" si="62"/>
        <v/>
      </c>
      <c r="BL97" s="58" t="str">
        <f t="shared" si="63"/>
        <v/>
      </c>
      <c r="BN97" s="58" t="str">
        <f t="shared" si="52"/>
        <v/>
      </c>
      <c r="BO97" s="58" t="str">
        <f t="shared" si="53"/>
        <v/>
      </c>
      <c r="BP97" s="58" t="str">
        <f t="shared" si="54"/>
        <v/>
      </c>
      <c r="BQ97" s="58" t="str">
        <f t="shared" si="55"/>
        <v/>
      </c>
      <c r="BR97" s="58" t="str">
        <f t="shared" si="56"/>
        <v/>
      </c>
      <c r="BS97" s="59"/>
    </row>
    <row r="98" spans="15:71" ht="13.15" customHeight="1" x14ac:dyDescent="0.2">
      <c r="O98" s="47" t="str">
        <f t="shared" si="57"/>
        <v/>
      </c>
      <c r="P98" s="53" t="str">
        <f t="shared" si="64"/>
        <v/>
      </c>
      <c r="Q98" s="169"/>
      <c r="R98" s="170"/>
      <c r="S98" s="170"/>
      <c r="T98" s="170"/>
      <c r="U98" s="171"/>
      <c r="V98" s="168"/>
      <c r="W98" s="54" t="str">
        <f t="shared" si="37"/>
        <v/>
      </c>
      <c r="X98" s="47" t="str">
        <f t="shared" si="38"/>
        <v/>
      </c>
      <c r="Y98" s="53" t="str">
        <f t="shared" si="45"/>
        <v/>
      </c>
      <c r="Z98" s="169"/>
      <c r="AA98" s="170"/>
      <c r="AB98" s="170"/>
      <c r="AC98" s="170"/>
      <c r="AD98" s="171"/>
      <c r="AE98" s="168"/>
      <c r="AF98" s="54" t="str">
        <f t="shared" si="58"/>
        <v/>
      </c>
      <c r="AG98" s="24"/>
      <c r="AH98" s="24"/>
      <c r="AI98" s="62"/>
      <c r="AJ98" s="62"/>
      <c r="AK98" s="62"/>
      <c r="AL98" s="62"/>
      <c r="AN98" s="20"/>
      <c r="AS98" s="56">
        <f t="shared" si="39"/>
        <v>0</v>
      </c>
      <c r="AT98" s="56">
        <f t="shared" si="46"/>
        <v>0</v>
      </c>
      <c r="AU98" s="56">
        <f t="shared" si="47"/>
        <v>0</v>
      </c>
      <c r="AV98" s="56">
        <f t="shared" si="48"/>
        <v>0</v>
      </c>
      <c r="AW98" s="56">
        <f t="shared" si="49"/>
        <v>0</v>
      </c>
      <c r="AX98" s="57">
        <f t="shared" si="50"/>
        <v>0</v>
      </c>
      <c r="AY98" s="57">
        <f>SUM($AX$7:AX98)</f>
        <v>0</v>
      </c>
      <c r="AZ98" s="56">
        <f t="shared" si="40"/>
        <v>0</v>
      </c>
      <c r="BA98" s="56">
        <f t="shared" si="41"/>
        <v>0</v>
      </c>
      <c r="BB98" s="56">
        <f t="shared" si="42"/>
        <v>0</v>
      </c>
      <c r="BC98" s="56">
        <f t="shared" si="43"/>
        <v>0</v>
      </c>
      <c r="BD98" s="56">
        <f t="shared" si="44"/>
        <v>0</v>
      </c>
      <c r="BE98" s="57">
        <f t="shared" si="51"/>
        <v>0</v>
      </c>
      <c r="BF98" s="57">
        <f>SUM($BE$7:BE98)</f>
        <v>0</v>
      </c>
      <c r="BH98" s="58" t="str">
        <f t="shared" si="59"/>
        <v/>
      </c>
      <c r="BI98" s="58" t="str">
        <f t="shared" si="60"/>
        <v/>
      </c>
      <c r="BJ98" s="58" t="str">
        <f t="shared" si="61"/>
        <v/>
      </c>
      <c r="BK98" s="58" t="str">
        <f t="shared" si="62"/>
        <v/>
      </c>
      <c r="BL98" s="58" t="str">
        <f t="shared" si="63"/>
        <v/>
      </c>
      <c r="BN98" s="58" t="str">
        <f t="shared" si="52"/>
        <v/>
      </c>
      <c r="BO98" s="58" t="str">
        <f t="shared" si="53"/>
        <v/>
      </c>
      <c r="BP98" s="58" t="str">
        <f t="shared" si="54"/>
        <v/>
      </c>
      <c r="BQ98" s="58" t="str">
        <f t="shared" si="55"/>
        <v/>
      </c>
      <c r="BR98" s="58" t="str">
        <f t="shared" si="56"/>
        <v/>
      </c>
      <c r="BS98" s="59"/>
    </row>
    <row r="99" spans="15:71" ht="13.15" customHeight="1" x14ac:dyDescent="0.2">
      <c r="O99" s="47" t="str">
        <f t="shared" si="57"/>
        <v/>
      </c>
      <c r="P99" s="53" t="str">
        <f t="shared" si="64"/>
        <v/>
      </c>
      <c r="Q99" s="169"/>
      <c r="R99" s="170"/>
      <c r="S99" s="170"/>
      <c r="T99" s="170"/>
      <c r="U99" s="171"/>
      <c r="V99" s="168"/>
      <c r="W99" s="54" t="str">
        <f t="shared" si="37"/>
        <v/>
      </c>
      <c r="X99" s="47" t="str">
        <f t="shared" si="38"/>
        <v/>
      </c>
      <c r="Y99" s="53" t="str">
        <f t="shared" si="45"/>
        <v/>
      </c>
      <c r="Z99" s="169"/>
      <c r="AA99" s="170"/>
      <c r="AB99" s="170"/>
      <c r="AC99" s="170"/>
      <c r="AD99" s="171"/>
      <c r="AE99" s="168"/>
      <c r="AF99" s="54" t="str">
        <f t="shared" si="58"/>
        <v/>
      </c>
      <c r="AG99" s="24"/>
      <c r="AH99" s="24"/>
      <c r="AI99" s="62"/>
      <c r="AJ99" s="62"/>
      <c r="AK99" s="62"/>
      <c r="AL99" s="62"/>
      <c r="AN99" s="20"/>
      <c r="AS99" s="56">
        <f t="shared" si="39"/>
        <v>0</v>
      </c>
      <c r="AT99" s="56">
        <f t="shared" si="46"/>
        <v>0</v>
      </c>
      <c r="AU99" s="56">
        <f t="shared" si="47"/>
        <v>0</v>
      </c>
      <c r="AV99" s="56">
        <f t="shared" si="48"/>
        <v>0</v>
      </c>
      <c r="AW99" s="56">
        <f t="shared" si="49"/>
        <v>0</v>
      </c>
      <c r="AX99" s="57">
        <f t="shared" si="50"/>
        <v>0</v>
      </c>
      <c r="AY99" s="57">
        <f>SUM($AX$7:AX99)</f>
        <v>0</v>
      </c>
      <c r="AZ99" s="56">
        <f t="shared" si="40"/>
        <v>0</v>
      </c>
      <c r="BA99" s="56">
        <f t="shared" si="41"/>
        <v>0</v>
      </c>
      <c r="BB99" s="56">
        <f t="shared" si="42"/>
        <v>0</v>
      </c>
      <c r="BC99" s="56">
        <f t="shared" si="43"/>
        <v>0</v>
      </c>
      <c r="BD99" s="56">
        <f t="shared" si="44"/>
        <v>0</v>
      </c>
      <c r="BE99" s="57">
        <f t="shared" si="51"/>
        <v>0</v>
      </c>
      <c r="BF99" s="57">
        <f>SUM($BE$7:BE99)</f>
        <v>0</v>
      </c>
      <c r="BH99" s="58" t="str">
        <f t="shared" si="59"/>
        <v/>
      </c>
      <c r="BI99" s="58" t="str">
        <f t="shared" si="60"/>
        <v/>
      </c>
      <c r="BJ99" s="58" t="str">
        <f t="shared" si="61"/>
        <v/>
      </c>
      <c r="BK99" s="58" t="str">
        <f t="shared" si="62"/>
        <v/>
      </c>
      <c r="BL99" s="58" t="str">
        <f t="shared" si="63"/>
        <v/>
      </c>
      <c r="BN99" s="58" t="str">
        <f t="shared" si="52"/>
        <v/>
      </c>
      <c r="BO99" s="58" t="str">
        <f t="shared" si="53"/>
        <v/>
      </c>
      <c r="BP99" s="58" t="str">
        <f t="shared" si="54"/>
        <v/>
      </c>
      <c r="BQ99" s="58" t="str">
        <f t="shared" si="55"/>
        <v/>
      </c>
      <c r="BR99" s="58" t="str">
        <f t="shared" si="56"/>
        <v/>
      </c>
      <c r="BS99" s="59"/>
    </row>
    <row r="100" spans="15:71" ht="13.15" customHeight="1" x14ac:dyDescent="0.2">
      <c r="O100" s="47" t="str">
        <f t="shared" si="57"/>
        <v/>
      </c>
      <c r="P100" s="53" t="str">
        <f t="shared" si="64"/>
        <v/>
      </c>
      <c r="Q100" s="169"/>
      <c r="R100" s="170"/>
      <c r="S100" s="170"/>
      <c r="T100" s="170"/>
      <c r="U100" s="171"/>
      <c r="V100" s="168"/>
      <c r="W100" s="54" t="str">
        <f t="shared" si="37"/>
        <v/>
      </c>
      <c r="X100" s="47" t="str">
        <f t="shared" si="38"/>
        <v/>
      </c>
      <c r="Y100" s="53" t="str">
        <f t="shared" si="45"/>
        <v/>
      </c>
      <c r="Z100" s="169"/>
      <c r="AA100" s="170"/>
      <c r="AB100" s="170"/>
      <c r="AC100" s="170"/>
      <c r="AD100" s="171"/>
      <c r="AE100" s="168"/>
      <c r="AF100" s="54" t="str">
        <f t="shared" si="58"/>
        <v/>
      </c>
      <c r="AG100" s="24"/>
      <c r="AH100" s="24"/>
      <c r="AI100" s="62"/>
      <c r="AJ100" s="62"/>
      <c r="AK100" s="62"/>
      <c r="AL100" s="62"/>
      <c r="AN100" s="20"/>
      <c r="AS100" s="56">
        <f t="shared" si="39"/>
        <v>0</v>
      </c>
      <c r="AT100" s="56">
        <f t="shared" si="46"/>
        <v>0</v>
      </c>
      <c r="AU100" s="56">
        <f t="shared" si="47"/>
        <v>0</v>
      </c>
      <c r="AV100" s="56">
        <f t="shared" si="48"/>
        <v>0</v>
      </c>
      <c r="AW100" s="56">
        <f t="shared" si="49"/>
        <v>0</v>
      </c>
      <c r="AX100" s="57">
        <f t="shared" si="50"/>
        <v>0</v>
      </c>
      <c r="AY100" s="57">
        <f>SUM($AX$7:AX100)</f>
        <v>0</v>
      </c>
      <c r="AZ100" s="56">
        <f t="shared" si="40"/>
        <v>0</v>
      </c>
      <c r="BA100" s="56">
        <f t="shared" si="41"/>
        <v>0</v>
      </c>
      <c r="BB100" s="56">
        <f t="shared" si="42"/>
        <v>0</v>
      </c>
      <c r="BC100" s="56">
        <f t="shared" si="43"/>
        <v>0</v>
      </c>
      <c r="BD100" s="56">
        <f t="shared" si="44"/>
        <v>0</v>
      </c>
      <c r="BE100" s="57">
        <f t="shared" si="51"/>
        <v>0</v>
      </c>
      <c r="BF100" s="57">
        <f>SUM($BE$7:BE100)</f>
        <v>0</v>
      </c>
      <c r="BH100" s="58" t="str">
        <f t="shared" si="59"/>
        <v/>
      </c>
      <c r="BI100" s="58" t="str">
        <f t="shared" si="60"/>
        <v/>
      </c>
      <c r="BJ100" s="58" t="str">
        <f t="shared" si="61"/>
        <v/>
      </c>
      <c r="BK100" s="58" t="str">
        <f t="shared" si="62"/>
        <v/>
      </c>
      <c r="BL100" s="58" t="str">
        <f t="shared" si="63"/>
        <v/>
      </c>
      <c r="BN100" s="58" t="str">
        <f t="shared" si="52"/>
        <v/>
      </c>
      <c r="BO100" s="58" t="str">
        <f t="shared" si="53"/>
        <v/>
      </c>
      <c r="BP100" s="58" t="str">
        <f t="shared" si="54"/>
        <v/>
      </c>
      <c r="BQ100" s="58" t="str">
        <f t="shared" si="55"/>
        <v/>
      </c>
      <c r="BR100" s="58" t="str">
        <f t="shared" si="56"/>
        <v/>
      </c>
      <c r="BS100" s="59"/>
    </row>
    <row r="101" spans="15:71" ht="13.15" customHeight="1" x14ac:dyDescent="0.2">
      <c r="O101" s="47" t="str">
        <f t="shared" si="57"/>
        <v/>
      </c>
      <c r="P101" s="53" t="str">
        <f t="shared" si="64"/>
        <v/>
      </c>
      <c r="Q101" s="169"/>
      <c r="R101" s="170"/>
      <c r="S101" s="170"/>
      <c r="T101" s="170"/>
      <c r="U101" s="171"/>
      <c r="V101" s="168"/>
      <c r="W101" s="54" t="str">
        <f t="shared" si="37"/>
        <v/>
      </c>
      <c r="X101" s="47" t="str">
        <f t="shared" si="38"/>
        <v/>
      </c>
      <c r="Y101" s="53" t="str">
        <f t="shared" si="45"/>
        <v/>
      </c>
      <c r="Z101" s="169"/>
      <c r="AA101" s="170"/>
      <c r="AB101" s="170"/>
      <c r="AC101" s="170"/>
      <c r="AD101" s="171"/>
      <c r="AE101" s="168"/>
      <c r="AF101" s="54" t="str">
        <f t="shared" si="58"/>
        <v/>
      </c>
      <c r="AG101" s="24"/>
      <c r="AH101" s="24"/>
      <c r="AI101" s="62"/>
      <c r="AJ101" s="62"/>
      <c r="AK101" s="62"/>
      <c r="AL101" s="62"/>
      <c r="AN101" s="20"/>
      <c r="AS101" s="56">
        <f t="shared" si="39"/>
        <v>0</v>
      </c>
      <c r="AT101" s="56">
        <f t="shared" si="46"/>
        <v>0</v>
      </c>
      <c r="AU101" s="56">
        <f t="shared" si="47"/>
        <v>0</v>
      </c>
      <c r="AV101" s="56">
        <f t="shared" si="48"/>
        <v>0</v>
      </c>
      <c r="AW101" s="56">
        <f t="shared" si="49"/>
        <v>0</v>
      </c>
      <c r="AX101" s="57">
        <f t="shared" si="50"/>
        <v>0</v>
      </c>
      <c r="AY101" s="57">
        <f>SUM($AX$7:AX101)</f>
        <v>0</v>
      </c>
      <c r="AZ101" s="56">
        <f t="shared" si="40"/>
        <v>0</v>
      </c>
      <c r="BA101" s="56">
        <f t="shared" si="41"/>
        <v>0</v>
      </c>
      <c r="BB101" s="56">
        <f t="shared" si="42"/>
        <v>0</v>
      </c>
      <c r="BC101" s="56">
        <f t="shared" si="43"/>
        <v>0</v>
      </c>
      <c r="BD101" s="56">
        <f t="shared" si="44"/>
        <v>0</v>
      </c>
      <c r="BE101" s="57">
        <f t="shared" si="51"/>
        <v>0</v>
      </c>
      <c r="BF101" s="57">
        <f>SUM($BE$7:BE101)</f>
        <v>0</v>
      </c>
      <c r="BH101" s="58" t="str">
        <f t="shared" si="59"/>
        <v/>
      </c>
      <c r="BI101" s="58" t="str">
        <f t="shared" si="60"/>
        <v/>
      </c>
      <c r="BJ101" s="58" t="str">
        <f t="shared" si="61"/>
        <v/>
      </c>
      <c r="BK101" s="58" t="str">
        <f t="shared" si="62"/>
        <v/>
      </c>
      <c r="BL101" s="58" t="str">
        <f t="shared" si="63"/>
        <v/>
      </c>
      <c r="BN101" s="58" t="str">
        <f t="shared" si="52"/>
        <v/>
      </c>
      <c r="BO101" s="58" t="str">
        <f t="shared" si="53"/>
        <v/>
      </c>
      <c r="BP101" s="58" t="str">
        <f t="shared" si="54"/>
        <v/>
      </c>
      <c r="BQ101" s="58" t="str">
        <f t="shared" si="55"/>
        <v/>
      </c>
      <c r="BR101" s="58" t="str">
        <f t="shared" si="56"/>
        <v/>
      </c>
      <c r="BS101" s="59"/>
    </row>
    <row r="102" spans="15:71" ht="13.15" customHeight="1" x14ac:dyDescent="0.2">
      <c r="O102" s="47" t="str">
        <f t="shared" si="57"/>
        <v/>
      </c>
      <c r="P102" s="53" t="str">
        <f t="shared" si="64"/>
        <v/>
      </c>
      <c r="Q102" s="169"/>
      <c r="R102" s="170"/>
      <c r="S102" s="170"/>
      <c r="T102" s="170"/>
      <c r="U102" s="171"/>
      <c r="V102" s="168"/>
      <c r="W102" s="54" t="str">
        <f t="shared" si="37"/>
        <v/>
      </c>
      <c r="X102" s="47" t="str">
        <f t="shared" si="38"/>
        <v/>
      </c>
      <c r="Y102" s="53" t="str">
        <f t="shared" si="45"/>
        <v/>
      </c>
      <c r="Z102" s="169"/>
      <c r="AA102" s="170"/>
      <c r="AB102" s="170"/>
      <c r="AC102" s="170"/>
      <c r="AD102" s="171"/>
      <c r="AE102" s="168"/>
      <c r="AF102" s="54" t="str">
        <f t="shared" si="58"/>
        <v/>
      </c>
      <c r="AG102" s="24"/>
      <c r="AH102" s="24"/>
      <c r="AI102" s="62"/>
      <c r="AJ102" s="62"/>
      <c r="AK102" s="62"/>
      <c r="AL102" s="62"/>
      <c r="AN102" s="20"/>
      <c r="AS102" s="56">
        <f t="shared" si="39"/>
        <v>0</v>
      </c>
      <c r="AT102" s="56">
        <f t="shared" si="46"/>
        <v>0</v>
      </c>
      <c r="AU102" s="56">
        <f t="shared" si="47"/>
        <v>0</v>
      </c>
      <c r="AV102" s="56">
        <f t="shared" si="48"/>
        <v>0</v>
      </c>
      <c r="AW102" s="56">
        <f t="shared" si="49"/>
        <v>0</v>
      </c>
      <c r="AX102" s="57">
        <f t="shared" si="50"/>
        <v>0</v>
      </c>
      <c r="AY102" s="57">
        <f>SUM($AX$7:AX102)</f>
        <v>0</v>
      </c>
      <c r="AZ102" s="56">
        <f t="shared" si="40"/>
        <v>0</v>
      </c>
      <c r="BA102" s="56">
        <f t="shared" si="41"/>
        <v>0</v>
      </c>
      <c r="BB102" s="56">
        <f t="shared" si="42"/>
        <v>0</v>
      </c>
      <c r="BC102" s="56">
        <f t="shared" si="43"/>
        <v>0</v>
      </c>
      <c r="BD102" s="56">
        <f t="shared" si="44"/>
        <v>0</v>
      </c>
      <c r="BE102" s="57">
        <f t="shared" si="51"/>
        <v>0</v>
      </c>
      <c r="BF102" s="57">
        <f>SUM($BE$7:BE102)</f>
        <v>0</v>
      </c>
      <c r="BH102" s="58" t="str">
        <f t="shared" si="59"/>
        <v/>
      </c>
      <c r="BI102" s="58" t="str">
        <f t="shared" si="60"/>
        <v/>
      </c>
      <c r="BJ102" s="58" t="str">
        <f t="shared" si="61"/>
        <v/>
      </c>
      <c r="BK102" s="58" t="str">
        <f t="shared" si="62"/>
        <v/>
      </c>
      <c r="BL102" s="58" t="str">
        <f t="shared" si="63"/>
        <v/>
      </c>
      <c r="BN102" s="58" t="str">
        <f t="shared" si="52"/>
        <v/>
      </c>
      <c r="BO102" s="58" t="str">
        <f t="shared" si="53"/>
        <v/>
      </c>
      <c r="BP102" s="58" t="str">
        <f t="shared" si="54"/>
        <v/>
      </c>
      <c r="BQ102" s="58" t="str">
        <f t="shared" si="55"/>
        <v/>
      </c>
      <c r="BR102" s="58" t="str">
        <f t="shared" si="56"/>
        <v/>
      </c>
      <c r="BS102" s="59"/>
    </row>
    <row r="103" spans="15:71" ht="13.15" customHeight="1" x14ac:dyDescent="0.2">
      <c r="O103" s="47" t="str">
        <f t="shared" si="57"/>
        <v/>
      </c>
      <c r="P103" s="53" t="str">
        <f t="shared" si="64"/>
        <v/>
      </c>
      <c r="Q103" s="169"/>
      <c r="R103" s="170"/>
      <c r="S103" s="170"/>
      <c r="T103" s="170"/>
      <c r="U103" s="171"/>
      <c r="V103" s="168"/>
      <c r="W103" s="54" t="str">
        <f t="shared" si="37"/>
        <v/>
      </c>
      <c r="X103" s="47" t="str">
        <f t="shared" si="38"/>
        <v/>
      </c>
      <c r="Y103" s="53" t="str">
        <f t="shared" si="45"/>
        <v/>
      </c>
      <c r="Z103" s="169"/>
      <c r="AA103" s="170"/>
      <c r="AB103" s="170"/>
      <c r="AC103" s="170"/>
      <c r="AD103" s="171"/>
      <c r="AE103" s="168"/>
      <c r="AF103" s="54" t="str">
        <f t="shared" si="58"/>
        <v/>
      </c>
      <c r="AG103" s="24"/>
      <c r="AH103" s="24"/>
      <c r="AI103" s="62"/>
      <c r="AJ103" s="62"/>
      <c r="AK103" s="62"/>
      <c r="AL103" s="62"/>
      <c r="AN103" s="20"/>
      <c r="AS103" s="56">
        <f t="shared" si="39"/>
        <v>0</v>
      </c>
      <c r="AT103" s="56">
        <f t="shared" si="46"/>
        <v>0</v>
      </c>
      <c r="AU103" s="56">
        <f t="shared" si="47"/>
        <v>0</v>
      </c>
      <c r="AV103" s="56">
        <f t="shared" si="48"/>
        <v>0</v>
      </c>
      <c r="AW103" s="56">
        <f t="shared" si="49"/>
        <v>0</v>
      </c>
      <c r="AX103" s="57">
        <f t="shared" si="50"/>
        <v>0</v>
      </c>
      <c r="AY103" s="57">
        <f>SUM($AX$7:AX103)</f>
        <v>0</v>
      </c>
      <c r="AZ103" s="56">
        <f t="shared" si="40"/>
        <v>0</v>
      </c>
      <c r="BA103" s="56">
        <f t="shared" si="41"/>
        <v>0</v>
      </c>
      <c r="BB103" s="56">
        <f t="shared" si="42"/>
        <v>0</v>
      </c>
      <c r="BC103" s="56">
        <f t="shared" si="43"/>
        <v>0</v>
      </c>
      <c r="BD103" s="56">
        <f t="shared" si="44"/>
        <v>0</v>
      </c>
      <c r="BE103" s="57">
        <f t="shared" si="51"/>
        <v>0</v>
      </c>
      <c r="BF103" s="57">
        <f>SUM($BE$7:BE103)</f>
        <v>0</v>
      </c>
      <c r="BH103" s="58" t="str">
        <f t="shared" si="59"/>
        <v/>
      </c>
      <c r="BI103" s="58" t="str">
        <f t="shared" si="60"/>
        <v/>
      </c>
      <c r="BJ103" s="58" t="str">
        <f t="shared" si="61"/>
        <v/>
      </c>
      <c r="BK103" s="58" t="str">
        <f t="shared" si="62"/>
        <v/>
      </c>
      <c r="BL103" s="58" t="str">
        <f t="shared" si="63"/>
        <v/>
      </c>
      <c r="BN103" s="58" t="str">
        <f t="shared" si="52"/>
        <v/>
      </c>
      <c r="BO103" s="58" t="str">
        <f t="shared" si="53"/>
        <v/>
      </c>
      <c r="BP103" s="58" t="str">
        <f t="shared" si="54"/>
        <v/>
      </c>
      <c r="BQ103" s="58" t="str">
        <f t="shared" si="55"/>
        <v/>
      </c>
      <c r="BR103" s="58" t="str">
        <f t="shared" si="56"/>
        <v/>
      </c>
      <c r="BS103" s="59"/>
    </row>
    <row r="104" spans="15:71" ht="13.15" customHeight="1" x14ac:dyDescent="0.2">
      <c r="O104" s="47" t="str">
        <f t="shared" si="57"/>
        <v/>
      </c>
      <c r="P104" s="53" t="str">
        <f t="shared" si="64"/>
        <v/>
      </c>
      <c r="Q104" s="169"/>
      <c r="R104" s="170"/>
      <c r="S104" s="170"/>
      <c r="T104" s="170"/>
      <c r="U104" s="171"/>
      <c r="V104" s="168"/>
      <c r="W104" s="54" t="str">
        <f t="shared" si="37"/>
        <v/>
      </c>
      <c r="X104" s="47" t="str">
        <f t="shared" si="38"/>
        <v/>
      </c>
      <c r="Y104" s="53" t="str">
        <f t="shared" si="45"/>
        <v/>
      </c>
      <c r="Z104" s="169"/>
      <c r="AA104" s="170"/>
      <c r="AB104" s="170"/>
      <c r="AC104" s="170"/>
      <c r="AD104" s="171"/>
      <c r="AE104" s="168"/>
      <c r="AF104" s="54" t="str">
        <f t="shared" si="58"/>
        <v/>
      </c>
      <c r="AG104" s="24"/>
      <c r="AH104" s="24"/>
      <c r="AI104" s="62"/>
      <c r="AJ104" s="62"/>
      <c r="AK104" s="62"/>
      <c r="AL104" s="62"/>
      <c r="AN104" s="20"/>
      <c r="AS104" s="56">
        <f t="shared" si="39"/>
        <v>0</v>
      </c>
      <c r="AT104" s="56">
        <f t="shared" si="46"/>
        <v>0</v>
      </c>
      <c r="AU104" s="56">
        <f t="shared" si="47"/>
        <v>0</v>
      </c>
      <c r="AV104" s="56">
        <f t="shared" si="48"/>
        <v>0</v>
      </c>
      <c r="AW104" s="56">
        <f t="shared" si="49"/>
        <v>0</v>
      </c>
      <c r="AX104" s="57">
        <f t="shared" si="50"/>
        <v>0</v>
      </c>
      <c r="AY104" s="57">
        <f>SUM($AX$7:AX104)</f>
        <v>0</v>
      </c>
      <c r="AZ104" s="56">
        <f t="shared" si="40"/>
        <v>0</v>
      </c>
      <c r="BA104" s="56">
        <f t="shared" si="41"/>
        <v>0</v>
      </c>
      <c r="BB104" s="56">
        <f t="shared" si="42"/>
        <v>0</v>
      </c>
      <c r="BC104" s="56">
        <f t="shared" si="43"/>
        <v>0</v>
      </c>
      <c r="BD104" s="56">
        <f t="shared" si="44"/>
        <v>0</v>
      </c>
      <c r="BE104" s="57">
        <f t="shared" si="51"/>
        <v>0</v>
      </c>
      <c r="BF104" s="57">
        <f>SUM($BE$7:BE104)</f>
        <v>0</v>
      </c>
      <c r="BH104" s="58" t="str">
        <f t="shared" si="59"/>
        <v/>
      </c>
      <c r="BI104" s="58" t="str">
        <f t="shared" si="60"/>
        <v/>
      </c>
      <c r="BJ104" s="58" t="str">
        <f t="shared" si="61"/>
        <v/>
      </c>
      <c r="BK104" s="58" t="str">
        <f t="shared" si="62"/>
        <v/>
      </c>
      <c r="BL104" s="58" t="str">
        <f t="shared" si="63"/>
        <v/>
      </c>
      <c r="BN104" s="58" t="str">
        <f t="shared" si="52"/>
        <v/>
      </c>
      <c r="BO104" s="58" t="str">
        <f t="shared" si="53"/>
        <v/>
      </c>
      <c r="BP104" s="58" t="str">
        <f t="shared" si="54"/>
        <v/>
      </c>
      <c r="BQ104" s="58" t="str">
        <f t="shared" si="55"/>
        <v/>
      </c>
      <c r="BR104" s="58" t="str">
        <f t="shared" si="56"/>
        <v/>
      </c>
      <c r="BS104" s="59"/>
    </row>
    <row r="105" spans="15:71" ht="13.15" customHeight="1" x14ac:dyDescent="0.2">
      <c r="O105" s="47" t="str">
        <f t="shared" si="57"/>
        <v/>
      </c>
      <c r="P105" s="53" t="str">
        <f t="shared" si="64"/>
        <v/>
      </c>
      <c r="Q105" s="169"/>
      <c r="R105" s="170"/>
      <c r="S105" s="170"/>
      <c r="T105" s="170"/>
      <c r="U105" s="171"/>
      <c r="V105" s="168"/>
      <c r="W105" s="54" t="str">
        <f t="shared" si="37"/>
        <v/>
      </c>
      <c r="X105" s="47" t="str">
        <f t="shared" si="38"/>
        <v/>
      </c>
      <c r="Y105" s="53" t="str">
        <f t="shared" si="45"/>
        <v/>
      </c>
      <c r="Z105" s="169"/>
      <c r="AA105" s="170"/>
      <c r="AB105" s="170"/>
      <c r="AC105" s="170"/>
      <c r="AD105" s="171"/>
      <c r="AE105" s="168"/>
      <c r="AF105" s="54" t="str">
        <f t="shared" si="58"/>
        <v/>
      </c>
      <c r="AG105" s="24"/>
      <c r="AH105" s="24"/>
      <c r="AI105" s="62"/>
      <c r="AJ105" s="62"/>
      <c r="AK105" s="62"/>
      <c r="AL105" s="62"/>
      <c r="AN105" s="20"/>
      <c r="AS105" s="56">
        <f t="shared" si="39"/>
        <v>0</v>
      </c>
      <c r="AT105" s="56">
        <f t="shared" si="46"/>
        <v>0</v>
      </c>
      <c r="AU105" s="56">
        <f t="shared" si="47"/>
        <v>0</v>
      </c>
      <c r="AV105" s="56">
        <f t="shared" si="48"/>
        <v>0</v>
      </c>
      <c r="AW105" s="56">
        <f t="shared" si="49"/>
        <v>0</v>
      </c>
      <c r="AX105" s="57">
        <f t="shared" si="50"/>
        <v>0</v>
      </c>
      <c r="AY105" s="57">
        <f>SUM($AX$7:AX105)</f>
        <v>0</v>
      </c>
      <c r="AZ105" s="56">
        <f t="shared" si="40"/>
        <v>0</v>
      </c>
      <c r="BA105" s="56">
        <f t="shared" si="41"/>
        <v>0</v>
      </c>
      <c r="BB105" s="56">
        <f t="shared" si="42"/>
        <v>0</v>
      </c>
      <c r="BC105" s="56">
        <f t="shared" si="43"/>
        <v>0</v>
      </c>
      <c r="BD105" s="56">
        <f t="shared" si="44"/>
        <v>0</v>
      </c>
      <c r="BE105" s="57">
        <f t="shared" si="51"/>
        <v>0</v>
      </c>
      <c r="BF105" s="57">
        <f>SUM($BE$7:BE105)</f>
        <v>0</v>
      </c>
      <c r="BH105" s="58" t="str">
        <f t="shared" si="59"/>
        <v/>
      </c>
      <c r="BI105" s="58" t="str">
        <f t="shared" si="60"/>
        <v/>
      </c>
      <c r="BJ105" s="58" t="str">
        <f t="shared" si="61"/>
        <v/>
      </c>
      <c r="BK105" s="58" t="str">
        <f t="shared" si="62"/>
        <v/>
      </c>
      <c r="BL105" s="58" t="str">
        <f t="shared" si="63"/>
        <v/>
      </c>
      <c r="BN105" s="58" t="str">
        <f t="shared" si="52"/>
        <v/>
      </c>
      <c r="BO105" s="58" t="str">
        <f t="shared" si="53"/>
        <v/>
      </c>
      <c r="BP105" s="58" t="str">
        <f t="shared" si="54"/>
        <v/>
      </c>
      <c r="BQ105" s="58" t="str">
        <f t="shared" si="55"/>
        <v/>
      </c>
      <c r="BR105" s="58" t="str">
        <f t="shared" si="56"/>
        <v/>
      </c>
      <c r="BS105" s="59"/>
    </row>
    <row r="106" spans="15:71" ht="13.15" customHeight="1" x14ac:dyDescent="0.2">
      <c r="O106" s="47" t="str">
        <f t="shared" si="57"/>
        <v/>
      </c>
      <c r="P106" s="53" t="str">
        <f t="shared" si="64"/>
        <v/>
      </c>
      <c r="Q106" s="169"/>
      <c r="R106" s="170"/>
      <c r="S106" s="170"/>
      <c r="T106" s="170"/>
      <c r="U106" s="171"/>
      <c r="V106" s="168"/>
      <c r="W106" s="54" t="str">
        <f t="shared" si="37"/>
        <v/>
      </c>
      <c r="X106" s="47" t="str">
        <f t="shared" si="38"/>
        <v/>
      </c>
      <c r="Y106" s="53" t="str">
        <f t="shared" si="45"/>
        <v/>
      </c>
      <c r="Z106" s="169"/>
      <c r="AA106" s="170"/>
      <c r="AB106" s="170"/>
      <c r="AC106" s="170"/>
      <c r="AD106" s="171"/>
      <c r="AE106" s="168"/>
      <c r="AF106" s="54" t="str">
        <f t="shared" si="58"/>
        <v/>
      </c>
      <c r="AG106" s="24"/>
      <c r="AH106" s="24"/>
      <c r="AI106" s="62"/>
      <c r="AJ106" s="62"/>
      <c r="AK106" s="62"/>
      <c r="AL106" s="62"/>
      <c r="AN106" s="20"/>
      <c r="AS106" s="56">
        <f t="shared" si="39"/>
        <v>0</v>
      </c>
      <c r="AT106" s="56">
        <f t="shared" si="46"/>
        <v>0</v>
      </c>
      <c r="AU106" s="56">
        <f t="shared" si="47"/>
        <v>0</v>
      </c>
      <c r="AV106" s="56">
        <f t="shared" si="48"/>
        <v>0</v>
      </c>
      <c r="AW106" s="56">
        <f t="shared" si="49"/>
        <v>0</v>
      </c>
      <c r="AX106" s="57">
        <f t="shared" si="50"/>
        <v>0</v>
      </c>
      <c r="AY106" s="57">
        <f>SUM($AX$7:AX106)</f>
        <v>0</v>
      </c>
      <c r="AZ106" s="56">
        <f t="shared" si="40"/>
        <v>0</v>
      </c>
      <c r="BA106" s="56">
        <f t="shared" si="41"/>
        <v>0</v>
      </c>
      <c r="BB106" s="56">
        <f t="shared" si="42"/>
        <v>0</v>
      </c>
      <c r="BC106" s="56">
        <f t="shared" si="43"/>
        <v>0</v>
      </c>
      <c r="BD106" s="56">
        <f t="shared" si="44"/>
        <v>0</v>
      </c>
      <c r="BE106" s="57">
        <f t="shared" si="51"/>
        <v>0</v>
      </c>
      <c r="BF106" s="57">
        <f>SUM($BE$7:BE106)</f>
        <v>0</v>
      </c>
      <c r="BH106" s="58" t="str">
        <f t="shared" si="59"/>
        <v/>
      </c>
      <c r="BI106" s="58" t="str">
        <f t="shared" si="60"/>
        <v/>
      </c>
      <c r="BJ106" s="58" t="str">
        <f t="shared" si="61"/>
        <v/>
      </c>
      <c r="BK106" s="58" t="str">
        <f t="shared" si="62"/>
        <v/>
      </c>
      <c r="BL106" s="58" t="str">
        <f t="shared" si="63"/>
        <v/>
      </c>
      <c r="BN106" s="58" t="str">
        <f t="shared" si="52"/>
        <v/>
      </c>
      <c r="BO106" s="58" t="str">
        <f t="shared" si="53"/>
        <v/>
      </c>
      <c r="BP106" s="58" t="str">
        <f t="shared" si="54"/>
        <v/>
      </c>
      <c r="BQ106" s="58" t="str">
        <f t="shared" si="55"/>
        <v/>
      </c>
      <c r="BR106" s="58" t="str">
        <f t="shared" si="56"/>
        <v/>
      </c>
      <c r="BS106" s="59"/>
    </row>
    <row r="107" spans="15:71" ht="13.15" customHeight="1" x14ac:dyDescent="0.2">
      <c r="O107" s="47" t="str">
        <f t="shared" si="57"/>
        <v/>
      </c>
      <c r="P107" s="53" t="str">
        <f t="shared" si="64"/>
        <v/>
      </c>
      <c r="Q107" s="169"/>
      <c r="R107" s="170"/>
      <c r="S107" s="170"/>
      <c r="T107" s="170"/>
      <c r="U107" s="171"/>
      <c r="V107" s="168"/>
      <c r="W107" s="54" t="str">
        <f t="shared" si="37"/>
        <v/>
      </c>
      <c r="X107" s="47" t="str">
        <f t="shared" si="38"/>
        <v/>
      </c>
      <c r="Y107" s="53" t="str">
        <f t="shared" si="45"/>
        <v/>
      </c>
      <c r="Z107" s="169"/>
      <c r="AA107" s="170"/>
      <c r="AB107" s="170"/>
      <c r="AC107" s="170"/>
      <c r="AD107" s="171"/>
      <c r="AE107" s="168"/>
      <c r="AF107" s="54" t="str">
        <f t="shared" si="58"/>
        <v/>
      </c>
      <c r="AG107" s="24"/>
      <c r="AH107" s="24"/>
      <c r="AI107" s="62"/>
      <c r="AJ107" s="62"/>
      <c r="AK107" s="62"/>
      <c r="AL107" s="62"/>
      <c r="AN107" s="20"/>
      <c r="AS107" s="56">
        <f t="shared" si="39"/>
        <v>0</v>
      </c>
      <c r="AT107" s="56">
        <f t="shared" si="46"/>
        <v>0</v>
      </c>
      <c r="AU107" s="56">
        <f t="shared" si="47"/>
        <v>0</v>
      </c>
      <c r="AV107" s="56">
        <f t="shared" si="48"/>
        <v>0</v>
      </c>
      <c r="AW107" s="56">
        <f t="shared" si="49"/>
        <v>0</v>
      </c>
      <c r="AX107" s="57">
        <f t="shared" si="50"/>
        <v>0</v>
      </c>
      <c r="AY107" s="57">
        <f>SUM($AX$7:AX107)</f>
        <v>0</v>
      </c>
      <c r="AZ107" s="56">
        <f t="shared" si="40"/>
        <v>0</v>
      </c>
      <c r="BA107" s="56">
        <f t="shared" si="41"/>
        <v>0</v>
      </c>
      <c r="BB107" s="56">
        <f t="shared" si="42"/>
        <v>0</v>
      </c>
      <c r="BC107" s="56">
        <f t="shared" si="43"/>
        <v>0</v>
      </c>
      <c r="BD107" s="56">
        <f t="shared" si="44"/>
        <v>0</v>
      </c>
      <c r="BE107" s="57">
        <f t="shared" si="51"/>
        <v>0</v>
      </c>
      <c r="BF107" s="57">
        <f>SUM($BE$7:BE107)</f>
        <v>0</v>
      </c>
      <c r="BH107" s="58" t="str">
        <f t="shared" si="59"/>
        <v/>
      </c>
      <c r="BI107" s="58" t="str">
        <f t="shared" si="60"/>
        <v/>
      </c>
      <c r="BJ107" s="58" t="str">
        <f t="shared" si="61"/>
        <v/>
      </c>
      <c r="BK107" s="58" t="str">
        <f t="shared" si="62"/>
        <v/>
      </c>
      <c r="BL107" s="58" t="str">
        <f t="shared" si="63"/>
        <v/>
      </c>
      <c r="BN107" s="58" t="str">
        <f t="shared" si="52"/>
        <v/>
      </c>
      <c r="BO107" s="58" t="str">
        <f t="shared" si="53"/>
        <v/>
      </c>
      <c r="BP107" s="58" t="str">
        <f t="shared" si="54"/>
        <v/>
      </c>
      <c r="BQ107" s="58" t="str">
        <f t="shared" si="55"/>
        <v/>
      </c>
      <c r="BR107" s="58" t="str">
        <f t="shared" si="56"/>
        <v/>
      </c>
      <c r="BS107" s="59"/>
    </row>
    <row r="108" spans="15:71" ht="13.15" customHeight="1" x14ac:dyDescent="0.2">
      <c r="O108" s="47" t="str">
        <f t="shared" si="57"/>
        <v/>
      </c>
      <c r="P108" s="53" t="str">
        <f t="shared" si="64"/>
        <v/>
      </c>
      <c r="Q108" s="169"/>
      <c r="R108" s="170"/>
      <c r="S108" s="170"/>
      <c r="T108" s="170"/>
      <c r="U108" s="171"/>
      <c r="V108" s="168"/>
      <c r="W108" s="54" t="str">
        <f t="shared" si="37"/>
        <v/>
      </c>
      <c r="X108" s="47" t="str">
        <f t="shared" si="38"/>
        <v/>
      </c>
      <c r="Y108" s="53" t="str">
        <f t="shared" si="45"/>
        <v/>
      </c>
      <c r="Z108" s="169"/>
      <c r="AA108" s="170"/>
      <c r="AB108" s="170"/>
      <c r="AC108" s="170"/>
      <c r="AD108" s="171"/>
      <c r="AE108" s="168"/>
      <c r="AF108" s="54" t="str">
        <f t="shared" si="58"/>
        <v/>
      </c>
      <c r="AG108" s="24"/>
      <c r="AH108" s="24"/>
      <c r="AI108" s="62"/>
      <c r="AJ108" s="62"/>
      <c r="AK108" s="62"/>
      <c r="AL108" s="62"/>
      <c r="AN108" s="20"/>
      <c r="AS108" s="56">
        <f t="shared" si="39"/>
        <v>0</v>
      </c>
      <c r="AT108" s="56">
        <f t="shared" si="46"/>
        <v>0</v>
      </c>
      <c r="AU108" s="56">
        <f t="shared" si="47"/>
        <v>0</v>
      </c>
      <c r="AV108" s="56">
        <f t="shared" si="48"/>
        <v>0</v>
      </c>
      <c r="AW108" s="56">
        <f t="shared" si="49"/>
        <v>0</v>
      </c>
      <c r="AX108" s="57">
        <f t="shared" si="50"/>
        <v>0</v>
      </c>
      <c r="AY108" s="57">
        <f>SUM($AX$7:AX108)</f>
        <v>0</v>
      </c>
      <c r="AZ108" s="56">
        <f t="shared" si="40"/>
        <v>0</v>
      </c>
      <c r="BA108" s="56">
        <f t="shared" si="41"/>
        <v>0</v>
      </c>
      <c r="BB108" s="56">
        <f t="shared" si="42"/>
        <v>0</v>
      </c>
      <c r="BC108" s="56">
        <f t="shared" si="43"/>
        <v>0</v>
      </c>
      <c r="BD108" s="56">
        <f t="shared" si="44"/>
        <v>0</v>
      </c>
      <c r="BE108" s="57">
        <f t="shared" si="51"/>
        <v>0</v>
      </c>
      <c r="BF108" s="57">
        <f>SUM($BE$7:BE108)</f>
        <v>0</v>
      </c>
      <c r="BH108" s="58" t="str">
        <f t="shared" si="59"/>
        <v/>
      </c>
      <c r="BI108" s="58" t="str">
        <f t="shared" si="60"/>
        <v/>
      </c>
      <c r="BJ108" s="58" t="str">
        <f t="shared" si="61"/>
        <v/>
      </c>
      <c r="BK108" s="58" t="str">
        <f t="shared" si="62"/>
        <v/>
      </c>
      <c r="BL108" s="58" t="str">
        <f t="shared" si="63"/>
        <v/>
      </c>
      <c r="BN108" s="58" t="str">
        <f t="shared" si="52"/>
        <v/>
      </c>
      <c r="BO108" s="58" t="str">
        <f t="shared" si="53"/>
        <v/>
      </c>
      <c r="BP108" s="58" t="str">
        <f t="shared" si="54"/>
        <v/>
      </c>
      <c r="BQ108" s="58" t="str">
        <f t="shared" si="55"/>
        <v/>
      </c>
      <c r="BR108" s="58" t="str">
        <f t="shared" si="56"/>
        <v/>
      </c>
      <c r="BS108" s="59"/>
    </row>
    <row r="109" spans="15:71" ht="13.15" customHeight="1" x14ac:dyDescent="0.2">
      <c r="O109" s="47" t="str">
        <f t="shared" si="57"/>
        <v/>
      </c>
      <c r="P109" s="53" t="str">
        <f t="shared" si="64"/>
        <v/>
      </c>
      <c r="Q109" s="169"/>
      <c r="R109" s="170"/>
      <c r="S109" s="170"/>
      <c r="T109" s="170"/>
      <c r="U109" s="171"/>
      <c r="V109" s="168"/>
      <c r="W109" s="54" t="str">
        <f t="shared" si="37"/>
        <v/>
      </c>
      <c r="X109" s="47" t="str">
        <f t="shared" si="38"/>
        <v/>
      </c>
      <c r="Y109" s="53" t="str">
        <f t="shared" si="45"/>
        <v/>
      </c>
      <c r="Z109" s="169"/>
      <c r="AA109" s="170"/>
      <c r="AB109" s="170"/>
      <c r="AC109" s="170"/>
      <c r="AD109" s="171"/>
      <c r="AE109" s="168"/>
      <c r="AF109" s="54" t="str">
        <f t="shared" si="58"/>
        <v/>
      </c>
      <c r="AG109" s="24"/>
      <c r="AH109" s="24"/>
      <c r="AI109" s="62"/>
      <c r="AJ109" s="62"/>
      <c r="AK109" s="62"/>
      <c r="AL109" s="62"/>
      <c r="AN109" s="20"/>
      <c r="AS109" s="56">
        <f t="shared" si="39"/>
        <v>0</v>
      </c>
      <c r="AT109" s="56">
        <f t="shared" si="46"/>
        <v>0</v>
      </c>
      <c r="AU109" s="56">
        <f t="shared" si="47"/>
        <v>0</v>
      </c>
      <c r="AV109" s="56">
        <f t="shared" si="48"/>
        <v>0</v>
      </c>
      <c r="AW109" s="56">
        <f t="shared" si="49"/>
        <v>0</v>
      </c>
      <c r="AX109" s="57">
        <f t="shared" si="50"/>
        <v>0</v>
      </c>
      <c r="AY109" s="57">
        <f>SUM($AX$7:AX109)</f>
        <v>0</v>
      </c>
      <c r="AZ109" s="56">
        <f t="shared" si="40"/>
        <v>0</v>
      </c>
      <c r="BA109" s="56">
        <f t="shared" si="41"/>
        <v>0</v>
      </c>
      <c r="BB109" s="56">
        <f t="shared" si="42"/>
        <v>0</v>
      </c>
      <c r="BC109" s="56">
        <f t="shared" si="43"/>
        <v>0</v>
      </c>
      <c r="BD109" s="56">
        <f t="shared" si="44"/>
        <v>0</v>
      </c>
      <c r="BE109" s="57">
        <f t="shared" si="51"/>
        <v>0</v>
      </c>
      <c r="BF109" s="57">
        <f>SUM($BE$7:BE109)</f>
        <v>0</v>
      </c>
      <c r="BH109" s="58" t="str">
        <f t="shared" si="59"/>
        <v/>
      </c>
      <c r="BI109" s="58" t="str">
        <f t="shared" si="60"/>
        <v/>
      </c>
      <c r="BJ109" s="58" t="str">
        <f t="shared" si="61"/>
        <v/>
      </c>
      <c r="BK109" s="58" t="str">
        <f t="shared" si="62"/>
        <v/>
      </c>
      <c r="BL109" s="58" t="str">
        <f t="shared" si="63"/>
        <v/>
      </c>
      <c r="BN109" s="58" t="str">
        <f t="shared" si="52"/>
        <v/>
      </c>
      <c r="BO109" s="58" t="str">
        <f t="shared" si="53"/>
        <v/>
      </c>
      <c r="BP109" s="58" t="str">
        <f t="shared" si="54"/>
        <v/>
      </c>
      <c r="BQ109" s="58" t="str">
        <f t="shared" si="55"/>
        <v/>
      </c>
      <c r="BR109" s="58" t="str">
        <f t="shared" si="56"/>
        <v/>
      </c>
      <c r="BS109" s="59"/>
    </row>
    <row r="110" spans="15:71" ht="13.15" customHeight="1" x14ac:dyDescent="0.2">
      <c r="O110" s="47" t="str">
        <f t="shared" si="57"/>
        <v/>
      </c>
      <c r="P110" s="53" t="str">
        <f t="shared" si="64"/>
        <v/>
      </c>
      <c r="Q110" s="169"/>
      <c r="R110" s="170"/>
      <c r="S110" s="170"/>
      <c r="T110" s="170"/>
      <c r="U110" s="171"/>
      <c r="V110" s="168"/>
      <c r="W110" s="54" t="str">
        <f t="shared" si="37"/>
        <v/>
      </c>
      <c r="X110" s="47" t="str">
        <f t="shared" si="38"/>
        <v/>
      </c>
      <c r="Y110" s="53" t="str">
        <f t="shared" si="45"/>
        <v/>
      </c>
      <c r="Z110" s="169"/>
      <c r="AA110" s="170"/>
      <c r="AB110" s="170"/>
      <c r="AC110" s="170"/>
      <c r="AD110" s="171"/>
      <c r="AE110" s="168"/>
      <c r="AF110" s="54" t="str">
        <f t="shared" si="58"/>
        <v/>
      </c>
      <c r="AG110" s="24"/>
      <c r="AH110" s="24"/>
      <c r="AI110" s="62"/>
      <c r="AJ110" s="62"/>
      <c r="AK110" s="62"/>
      <c r="AL110" s="62"/>
      <c r="AN110" s="20"/>
      <c r="AS110" s="56">
        <f t="shared" si="39"/>
        <v>0</v>
      </c>
      <c r="AT110" s="56">
        <f t="shared" si="46"/>
        <v>0</v>
      </c>
      <c r="AU110" s="56">
        <f t="shared" si="47"/>
        <v>0</v>
      </c>
      <c r="AV110" s="56">
        <f t="shared" si="48"/>
        <v>0</v>
      </c>
      <c r="AW110" s="56">
        <f t="shared" si="49"/>
        <v>0</v>
      </c>
      <c r="AX110" s="57">
        <f t="shared" si="50"/>
        <v>0</v>
      </c>
      <c r="AY110" s="57">
        <f>SUM($AX$7:AX110)</f>
        <v>0</v>
      </c>
      <c r="AZ110" s="56">
        <f t="shared" si="40"/>
        <v>0</v>
      </c>
      <c r="BA110" s="56">
        <f t="shared" si="41"/>
        <v>0</v>
      </c>
      <c r="BB110" s="56">
        <f t="shared" si="42"/>
        <v>0</v>
      </c>
      <c r="BC110" s="56">
        <f t="shared" si="43"/>
        <v>0</v>
      </c>
      <c r="BD110" s="56">
        <f t="shared" si="44"/>
        <v>0</v>
      </c>
      <c r="BE110" s="57">
        <f t="shared" si="51"/>
        <v>0</v>
      </c>
      <c r="BF110" s="57">
        <f>SUM($BE$7:BE110)</f>
        <v>0</v>
      </c>
      <c r="BH110" s="58" t="str">
        <f t="shared" si="59"/>
        <v/>
      </c>
      <c r="BI110" s="58" t="str">
        <f t="shared" si="60"/>
        <v/>
      </c>
      <c r="BJ110" s="58" t="str">
        <f t="shared" si="61"/>
        <v/>
      </c>
      <c r="BK110" s="58" t="str">
        <f t="shared" si="62"/>
        <v/>
      </c>
      <c r="BL110" s="58" t="str">
        <f t="shared" si="63"/>
        <v/>
      </c>
      <c r="BN110" s="58" t="str">
        <f t="shared" si="52"/>
        <v/>
      </c>
      <c r="BO110" s="58" t="str">
        <f t="shared" si="53"/>
        <v/>
      </c>
      <c r="BP110" s="58" t="str">
        <f t="shared" si="54"/>
        <v/>
      </c>
      <c r="BQ110" s="58" t="str">
        <f t="shared" si="55"/>
        <v/>
      </c>
      <c r="BR110" s="58" t="str">
        <f t="shared" si="56"/>
        <v/>
      </c>
      <c r="BS110" s="59"/>
    </row>
    <row r="111" spans="15:71" ht="13.15" customHeight="1" x14ac:dyDescent="0.2">
      <c r="O111" s="47" t="str">
        <f t="shared" si="57"/>
        <v/>
      </c>
      <c r="P111" s="53" t="str">
        <f t="shared" si="64"/>
        <v/>
      </c>
      <c r="Q111" s="169"/>
      <c r="R111" s="170"/>
      <c r="S111" s="170"/>
      <c r="T111" s="170"/>
      <c r="U111" s="171"/>
      <c r="V111" s="168"/>
      <c r="W111" s="54" t="str">
        <f t="shared" si="37"/>
        <v/>
      </c>
      <c r="X111" s="47" t="str">
        <f t="shared" si="38"/>
        <v/>
      </c>
      <c r="Y111" s="53" t="str">
        <f t="shared" si="45"/>
        <v/>
      </c>
      <c r="Z111" s="169"/>
      <c r="AA111" s="170"/>
      <c r="AB111" s="170"/>
      <c r="AC111" s="170"/>
      <c r="AD111" s="171"/>
      <c r="AE111" s="168"/>
      <c r="AF111" s="54" t="str">
        <f t="shared" si="58"/>
        <v/>
      </c>
      <c r="AG111" s="24"/>
      <c r="AH111" s="24"/>
      <c r="AI111" s="62"/>
      <c r="AJ111" s="62"/>
      <c r="AK111" s="62"/>
      <c r="AL111" s="62"/>
      <c r="AN111" s="20"/>
      <c r="AS111" s="56">
        <f t="shared" si="39"/>
        <v>0</v>
      </c>
      <c r="AT111" s="56">
        <f t="shared" si="46"/>
        <v>0</v>
      </c>
      <c r="AU111" s="56">
        <f t="shared" si="47"/>
        <v>0</v>
      </c>
      <c r="AV111" s="56">
        <f t="shared" si="48"/>
        <v>0</v>
      </c>
      <c r="AW111" s="56">
        <f t="shared" si="49"/>
        <v>0</v>
      </c>
      <c r="AX111" s="57">
        <f t="shared" si="50"/>
        <v>0</v>
      </c>
      <c r="AY111" s="57">
        <f>SUM($AX$7:AX111)</f>
        <v>0</v>
      </c>
      <c r="AZ111" s="56">
        <f t="shared" si="40"/>
        <v>0</v>
      </c>
      <c r="BA111" s="56">
        <f t="shared" si="41"/>
        <v>0</v>
      </c>
      <c r="BB111" s="56">
        <f t="shared" si="42"/>
        <v>0</v>
      </c>
      <c r="BC111" s="56">
        <f t="shared" si="43"/>
        <v>0</v>
      </c>
      <c r="BD111" s="56">
        <f t="shared" si="44"/>
        <v>0</v>
      </c>
      <c r="BE111" s="57">
        <f t="shared" si="51"/>
        <v>0</v>
      </c>
      <c r="BF111" s="57">
        <f>SUM($BE$7:BE111)</f>
        <v>0</v>
      </c>
      <c r="BH111" s="58" t="str">
        <f t="shared" si="59"/>
        <v/>
      </c>
      <c r="BI111" s="58" t="str">
        <f t="shared" si="60"/>
        <v/>
      </c>
      <c r="BJ111" s="58" t="str">
        <f t="shared" si="61"/>
        <v/>
      </c>
      <c r="BK111" s="58" t="str">
        <f t="shared" si="62"/>
        <v/>
      </c>
      <c r="BL111" s="58" t="str">
        <f t="shared" si="63"/>
        <v/>
      </c>
      <c r="BN111" s="58" t="str">
        <f t="shared" si="52"/>
        <v/>
      </c>
      <c r="BO111" s="58" t="str">
        <f t="shared" si="53"/>
        <v/>
      </c>
      <c r="BP111" s="58" t="str">
        <f t="shared" si="54"/>
        <v/>
      </c>
      <c r="BQ111" s="58" t="str">
        <f t="shared" si="55"/>
        <v/>
      </c>
      <c r="BR111" s="58" t="str">
        <f t="shared" si="56"/>
        <v/>
      </c>
      <c r="BS111" s="59"/>
    </row>
    <row r="112" spans="15:71" ht="13.15" customHeight="1" x14ac:dyDescent="0.2">
      <c r="O112" s="47" t="str">
        <f t="shared" si="57"/>
        <v/>
      </c>
      <c r="P112" s="53" t="str">
        <f t="shared" si="64"/>
        <v/>
      </c>
      <c r="Q112" s="169"/>
      <c r="R112" s="170"/>
      <c r="S112" s="170"/>
      <c r="T112" s="170"/>
      <c r="U112" s="171"/>
      <c r="V112" s="168"/>
      <c r="W112" s="54" t="str">
        <f t="shared" si="37"/>
        <v/>
      </c>
      <c r="X112" s="47" t="str">
        <f t="shared" si="38"/>
        <v/>
      </c>
      <c r="Y112" s="53" t="str">
        <f t="shared" si="45"/>
        <v/>
      </c>
      <c r="Z112" s="169"/>
      <c r="AA112" s="170"/>
      <c r="AB112" s="170"/>
      <c r="AC112" s="170"/>
      <c r="AD112" s="171"/>
      <c r="AE112" s="168"/>
      <c r="AF112" s="54" t="str">
        <f t="shared" si="58"/>
        <v/>
      </c>
      <c r="AG112" s="24"/>
      <c r="AH112" s="24"/>
      <c r="AI112" s="62"/>
      <c r="AJ112" s="62"/>
      <c r="AK112" s="62"/>
      <c r="AL112" s="62"/>
      <c r="AN112" s="20"/>
      <c r="AS112" s="56">
        <f t="shared" si="39"/>
        <v>0</v>
      </c>
      <c r="AT112" s="56">
        <f t="shared" si="46"/>
        <v>0</v>
      </c>
      <c r="AU112" s="56">
        <f t="shared" si="47"/>
        <v>0</v>
      </c>
      <c r="AV112" s="56">
        <f t="shared" si="48"/>
        <v>0</v>
      </c>
      <c r="AW112" s="56">
        <f t="shared" si="49"/>
        <v>0</v>
      </c>
      <c r="AX112" s="57">
        <f t="shared" si="50"/>
        <v>0</v>
      </c>
      <c r="AY112" s="57">
        <f>SUM($AX$7:AX112)</f>
        <v>0</v>
      </c>
      <c r="AZ112" s="56">
        <f t="shared" si="40"/>
        <v>0</v>
      </c>
      <c r="BA112" s="56">
        <f t="shared" si="41"/>
        <v>0</v>
      </c>
      <c r="BB112" s="56">
        <f t="shared" si="42"/>
        <v>0</v>
      </c>
      <c r="BC112" s="56">
        <f t="shared" si="43"/>
        <v>0</v>
      </c>
      <c r="BD112" s="56">
        <f t="shared" si="44"/>
        <v>0</v>
      </c>
      <c r="BE112" s="57">
        <f t="shared" si="51"/>
        <v>0</v>
      </c>
      <c r="BF112" s="57">
        <f>SUM($BE$7:BE112)</f>
        <v>0</v>
      </c>
      <c r="BH112" s="58" t="str">
        <f t="shared" si="59"/>
        <v/>
      </c>
      <c r="BI112" s="58" t="str">
        <f t="shared" si="60"/>
        <v/>
      </c>
      <c r="BJ112" s="58" t="str">
        <f t="shared" si="61"/>
        <v/>
      </c>
      <c r="BK112" s="58" t="str">
        <f t="shared" si="62"/>
        <v/>
      </c>
      <c r="BL112" s="58" t="str">
        <f t="shared" si="63"/>
        <v/>
      </c>
      <c r="BN112" s="58" t="str">
        <f t="shared" si="52"/>
        <v/>
      </c>
      <c r="BO112" s="58" t="str">
        <f t="shared" si="53"/>
        <v/>
      </c>
      <c r="BP112" s="58" t="str">
        <f t="shared" si="54"/>
        <v/>
      </c>
      <c r="BQ112" s="58" t="str">
        <f t="shared" si="55"/>
        <v/>
      </c>
      <c r="BR112" s="58" t="str">
        <f t="shared" si="56"/>
        <v/>
      </c>
      <c r="BS112" s="59"/>
    </row>
    <row r="113" spans="15:71" ht="13.15" customHeight="1" x14ac:dyDescent="0.2">
      <c r="O113" s="47" t="str">
        <f t="shared" si="57"/>
        <v/>
      </c>
      <c r="P113" s="53" t="str">
        <f t="shared" si="64"/>
        <v/>
      </c>
      <c r="Q113" s="169"/>
      <c r="R113" s="170"/>
      <c r="S113" s="170"/>
      <c r="T113" s="170"/>
      <c r="U113" s="171"/>
      <c r="V113" s="168"/>
      <c r="W113" s="54" t="str">
        <f t="shared" si="37"/>
        <v/>
      </c>
      <c r="X113" s="47" t="str">
        <f t="shared" si="38"/>
        <v/>
      </c>
      <c r="Y113" s="53" t="str">
        <f t="shared" si="45"/>
        <v/>
      </c>
      <c r="Z113" s="169"/>
      <c r="AA113" s="170"/>
      <c r="AB113" s="170"/>
      <c r="AC113" s="170"/>
      <c r="AD113" s="171"/>
      <c r="AE113" s="168"/>
      <c r="AF113" s="54" t="str">
        <f t="shared" si="58"/>
        <v/>
      </c>
      <c r="AG113" s="24"/>
      <c r="AH113" s="24"/>
      <c r="AI113" s="62"/>
      <c r="AJ113" s="62"/>
      <c r="AK113" s="62"/>
      <c r="AL113" s="62"/>
      <c r="AN113" s="20"/>
      <c r="AS113" s="56">
        <f t="shared" si="39"/>
        <v>0</v>
      </c>
      <c r="AT113" s="56">
        <f t="shared" si="46"/>
        <v>0</v>
      </c>
      <c r="AU113" s="56">
        <f t="shared" si="47"/>
        <v>0</v>
      </c>
      <c r="AV113" s="56">
        <f t="shared" si="48"/>
        <v>0</v>
      </c>
      <c r="AW113" s="56">
        <f t="shared" si="49"/>
        <v>0</v>
      </c>
      <c r="AX113" s="57">
        <f t="shared" si="50"/>
        <v>0</v>
      </c>
      <c r="AY113" s="57">
        <f>SUM($AX$7:AX113)</f>
        <v>0</v>
      </c>
      <c r="AZ113" s="56">
        <f t="shared" si="40"/>
        <v>0</v>
      </c>
      <c r="BA113" s="56">
        <f t="shared" si="41"/>
        <v>0</v>
      </c>
      <c r="BB113" s="56">
        <f t="shared" si="42"/>
        <v>0</v>
      </c>
      <c r="BC113" s="56">
        <f t="shared" si="43"/>
        <v>0</v>
      </c>
      <c r="BD113" s="56">
        <f t="shared" si="44"/>
        <v>0</v>
      </c>
      <c r="BE113" s="57">
        <f t="shared" si="51"/>
        <v>0</v>
      </c>
      <c r="BF113" s="57">
        <f>SUM($BE$7:BE113)</f>
        <v>0</v>
      </c>
      <c r="BH113" s="58" t="str">
        <f t="shared" si="59"/>
        <v/>
      </c>
      <c r="BI113" s="58" t="str">
        <f t="shared" si="60"/>
        <v/>
      </c>
      <c r="BJ113" s="58" t="str">
        <f t="shared" si="61"/>
        <v/>
      </c>
      <c r="BK113" s="58" t="str">
        <f t="shared" si="62"/>
        <v/>
      </c>
      <c r="BL113" s="58" t="str">
        <f t="shared" si="63"/>
        <v/>
      </c>
      <c r="BN113" s="58" t="str">
        <f t="shared" si="52"/>
        <v/>
      </c>
      <c r="BO113" s="58" t="str">
        <f t="shared" si="53"/>
        <v/>
      </c>
      <c r="BP113" s="58" t="str">
        <f t="shared" si="54"/>
        <v/>
      </c>
      <c r="BQ113" s="58" t="str">
        <f t="shared" si="55"/>
        <v/>
      </c>
      <c r="BR113" s="58" t="str">
        <f t="shared" si="56"/>
        <v/>
      </c>
      <c r="BS113" s="59"/>
    </row>
    <row r="114" spans="15:71" ht="13.15" customHeight="1" x14ac:dyDescent="0.2">
      <c r="O114" s="47" t="str">
        <f t="shared" si="57"/>
        <v/>
      </c>
      <c r="P114" s="53" t="str">
        <f t="shared" si="64"/>
        <v/>
      </c>
      <c r="Q114" s="169"/>
      <c r="R114" s="170"/>
      <c r="S114" s="170"/>
      <c r="T114" s="170"/>
      <c r="U114" s="171"/>
      <c r="V114" s="168"/>
      <c r="W114" s="54" t="str">
        <f t="shared" si="37"/>
        <v/>
      </c>
      <c r="X114" s="47" t="str">
        <f t="shared" si="38"/>
        <v/>
      </c>
      <c r="Y114" s="53" t="str">
        <f t="shared" si="45"/>
        <v/>
      </c>
      <c r="Z114" s="169"/>
      <c r="AA114" s="170"/>
      <c r="AB114" s="170"/>
      <c r="AC114" s="170"/>
      <c r="AD114" s="171"/>
      <c r="AE114" s="168"/>
      <c r="AF114" s="54" t="str">
        <f t="shared" si="58"/>
        <v/>
      </c>
      <c r="AG114" s="24"/>
      <c r="AH114" s="24"/>
      <c r="AI114" s="62"/>
      <c r="AJ114" s="62"/>
      <c r="AK114" s="62"/>
      <c r="AL114" s="62"/>
      <c r="AN114" s="20"/>
      <c r="AS114" s="56">
        <f t="shared" si="39"/>
        <v>0</v>
      </c>
      <c r="AT114" s="56">
        <f t="shared" si="46"/>
        <v>0</v>
      </c>
      <c r="AU114" s="56">
        <f t="shared" si="47"/>
        <v>0</v>
      </c>
      <c r="AV114" s="56">
        <f t="shared" si="48"/>
        <v>0</v>
      </c>
      <c r="AW114" s="56">
        <f t="shared" si="49"/>
        <v>0</v>
      </c>
      <c r="AX114" s="57">
        <f t="shared" si="50"/>
        <v>0</v>
      </c>
      <c r="AY114" s="57">
        <f>SUM($AX$7:AX114)</f>
        <v>0</v>
      </c>
      <c r="AZ114" s="56">
        <f t="shared" si="40"/>
        <v>0</v>
      </c>
      <c r="BA114" s="56">
        <f t="shared" si="41"/>
        <v>0</v>
      </c>
      <c r="BB114" s="56">
        <f t="shared" si="42"/>
        <v>0</v>
      </c>
      <c r="BC114" s="56">
        <f t="shared" si="43"/>
        <v>0</v>
      </c>
      <c r="BD114" s="56">
        <f t="shared" si="44"/>
        <v>0</v>
      </c>
      <c r="BE114" s="57">
        <f t="shared" si="51"/>
        <v>0</v>
      </c>
      <c r="BF114" s="57">
        <f>SUM($BE$7:BE114)</f>
        <v>0</v>
      </c>
      <c r="BH114" s="58" t="str">
        <f t="shared" si="59"/>
        <v/>
      </c>
      <c r="BI114" s="58" t="str">
        <f t="shared" si="60"/>
        <v/>
      </c>
      <c r="BJ114" s="58" t="str">
        <f t="shared" si="61"/>
        <v/>
      </c>
      <c r="BK114" s="58" t="str">
        <f t="shared" si="62"/>
        <v/>
      </c>
      <c r="BL114" s="58" t="str">
        <f t="shared" si="63"/>
        <v/>
      </c>
      <c r="BN114" s="58" t="str">
        <f t="shared" si="52"/>
        <v/>
      </c>
      <c r="BO114" s="58" t="str">
        <f t="shared" si="53"/>
        <v/>
      </c>
      <c r="BP114" s="58" t="str">
        <f t="shared" si="54"/>
        <v/>
      </c>
      <c r="BQ114" s="58" t="str">
        <f t="shared" si="55"/>
        <v/>
      </c>
      <c r="BR114" s="58" t="str">
        <f t="shared" si="56"/>
        <v/>
      </c>
      <c r="BS114" s="59"/>
    </row>
    <row r="115" spans="15:71" x14ac:dyDescent="0.2">
      <c r="O115" s="47" t="str">
        <f t="shared" si="57"/>
        <v/>
      </c>
      <c r="P115" s="53" t="str">
        <f t="shared" si="64"/>
        <v/>
      </c>
      <c r="Q115" s="169"/>
      <c r="R115" s="170"/>
      <c r="S115" s="170"/>
      <c r="T115" s="170"/>
      <c r="U115" s="171"/>
      <c r="V115" s="168"/>
      <c r="W115" s="144"/>
      <c r="X115" s="47" t="str">
        <f t="shared" si="38"/>
        <v/>
      </c>
      <c r="Y115" s="53" t="str">
        <f t="shared" si="45"/>
        <v/>
      </c>
      <c r="Z115" s="169"/>
      <c r="AA115" s="170"/>
      <c r="AB115" s="170"/>
      <c r="AC115" s="170"/>
      <c r="AD115" s="171"/>
      <c r="AE115" s="168"/>
      <c r="AF115" s="54" t="str">
        <f t="shared" si="58"/>
        <v/>
      </c>
      <c r="AG115" s="24"/>
      <c r="AH115" s="24"/>
      <c r="AI115" s="62"/>
      <c r="AJ115" s="62"/>
      <c r="AK115" s="62"/>
      <c r="AL115" s="62"/>
      <c r="AN115" s="20"/>
      <c r="AS115" s="56">
        <f t="shared" si="39"/>
        <v>0</v>
      </c>
      <c r="AT115" s="56">
        <f t="shared" si="46"/>
        <v>0</v>
      </c>
      <c r="AU115" s="56">
        <f t="shared" si="47"/>
        <v>0</v>
      </c>
      <c r="AV115" s="56">
        <f t="shared" si="48"/>
        <v>0</v>
      </c>
      <c r="AW115" s="56">
        <f t="shared" si="49"/>
        <v>0</v>
      </c>
      <c r="AX115" s="57">
        <f t="shared" si="50"/>
        <v>0</v>
      </c>
      <c r="AY115" s="57">
        <f>SUM($AX$7:AX115)</f>
        <v>0</v>
      </c>
      <c r="AZ115" s="56">
        <f t="shared" si="40"/>
        <v>0</v>
      </c>
      <c r="BA115" s="56">
        <f t="shared" si="41"/>
        <v>0</v>
      </c>
      <c r="BB115" s="56">
        <f t="shared" si="42"/>
        <v>0</v>
      </c>
      <c r="BC115" s="56">
        <f t="shared" si="43"/>
        <v>0</v>
      </c>
      <c r="BD115" s="56">
        <f t="shared" si="44"/>
        <v>0</v>
      </c>
      <c r="BE115" s="57">
        <f t="shared" si="51"/>
        <v>0</v>
      </c>
      <c r="BF115" s="57">
        <f>SUM($BE$7:BE115)</f>
        <v>0</v>
      </c>
      <c r="BH115" s="58" t="str">
        <f t="shared" si="59"/>
        <v/>
      </c>
      <c r="BI115" s="58" t="str">
        <f t="shared" si="60"/>
        <v/>
      </c>
      <c r="BJ115" s="58" t="str">
        <f t="shared" si="61"/>
        <v/>
      </c>
      <c r="BK115" s="58" t="str">
        <f t="shared" si="62"/>
        <v/>
      </c>
      <c r="BL115" s="58" t="str">
        <f t="shared" si="63"/>
        <v/>
      </c>
      <c r="BN115" s="58" t="str">
        <f t="shared" si="52"/>
        <v/>
      </c>
      <c r="BO115" s="58" t="str">
        <f t="shared" si="53"/>
        <v/>
      </c>
      <c r="BP115" s="58" t="str">
        <f t="shared" si="54"/>
        <v/>
      </c>
      <c r="BQ115" s="58" t="str">
        <f t="shared" si="55"/>
        <v/>
      </c>
      <c r="BR115" s="58" t="str">
        <f t="shared" si="56"/>
        <v/>
      </c>
    </row>
    <row r="116" spans="15:71" x14ac:dyDescent="0.2">
      <c r="O116" s="47" t="str">
        <f t="shared" si="57"/>
        <v/>
      </c>
      <c r="P116" s="53" t="str">
        <f t="shared" si="64"/>
        <v/>
      </c>
      <c r="Q116" s="169"/>
      <c r="R116" s="170"/>
      <c r="S116" s="170"/>
      <c r="T116" s="170"/>
      <c r="U116" s="171"/>
      <c r="V116" s="168"/>
      <c r="X116" s="47" t="str">
        <f t="shared" si="38"/>
        <v/>
      </c>
      <c r="Y116" s="53" t="str">
        <f t="shared" si="45"/>
        <v/>
      </c>
      <c r="Z116" s="169"/>
      <c r="AA116" s="170"/>
      <c r="AB116" s="170"/>
      <c r="AC116" s="170"/>
      <c r="AD116" s="171"/>
      <c r="AE116" s="168"/>
      <c r="AF116" s="54" t="str">
        <f t="shared" si="58"/>
        <v/>
      </c>
      <c r="AG116" s="24"/>
      <c r="AH116" s="24"/>
      <c r="AI116" s="62"/>
      <c r="AJ116" s="62"/>
      <c r="AK116" s="62"/>
      <c r="AL116" s="62"/>
      <c r="AN116" s="20"/>
      <c r="AS116" s="56">
        <f t="shared" si="39"/>
        <v>0</v>
      </c>
      <c r="AT116" s="56">
        <f t="shared" si="46"/>
        <v>0</v>
      </c>
      <c r="AU116" s="56">
        <f t="shared" si="47"/>
        <v>0</v>
      </c>
      <c r="AV116" s="56">
        <f t="shared" si="48"/>
        <v>0</v>
      </c>
      <c r="AW116" s="56">
        <f t="shared" si="49"/>
        <v>0</v>
      </c>
      <c r="AX116" s="57">
        <f t="shared" si="50"/>
        <v>0</v>
      </c>
      <c r="AY116" s="57">
        <f>SUM($AX$7:AX116)</f>
        <v>0</v>
      </c>
      <c r="AZ116" s="56">
        <f t="shared" si="40"/>
        <v>0</v>
      </c>
      <c r="BA116" s="56">
        <f t="shared" si="41"/>
        <v>0</v>
      </c>
      <c r="BB116" s="56">
        <f t="shared" si="42"/>
        <v>0</v>
      </c>
      <c r="BC116" s="56">
        <f t="shared" si="43"/>
        <v>0</v>
      </c>
      <c r="BD116" s="56">
        <f t="shared" si="44"/>
        <v>0</v>
      </c>
      <c r="BE116" s="57">
        <f t="shared" si="51"/>
        <v>0</v>
      </c>
      <c r="BF116" s="57">
        <f>SUM($BE$7:BE116)</f>
        <v>0</v>
      </c>
      <c r="BH116" s="58" t="str">
        <f t="shared" si="59"/>
        <v/>
      </c>
      <c r="BI116" s="58" t="str">
        <f t="shared" si="60"/>
        <v/>
      </c>
      <c r="BJ116" s="58" t="str">
        <f t="shared" si="61"/>
        <v/>
      </c>
      <c r="BK116" s="58" t="str">
        <f t="shared" si="62"/>
        <v/>
      </c>
      <c r="BL116" s="58" t="str">
        <f t="shared" si="63"/>
        <v/>
      </c>
      <c r="BN116" s="58" t="str">
        <f t="shared" si="52"/>
        <v/>
      </c>
      <c r="BO116" s="58" t="str">
        <f t="shared" si="53"/>
        <v/>
      </c>
      <c r="BP116" s="58" t="str">
        <f t="shared" si="54"/>
        <v/>
      </c>
      <c r="BQ116" s="58" t="str">
        <f t="shared" si="55"/>
        <v/>
      </c>
      <c r="BR116" s="58" t="str">
        <f t="shared" si="56"/>
        <v/>
      </c>
    </row>
    <row r="117" spans="15:71" x14ac:dyDescent="0.2">
      <c r="O117" s="47" t="str">
        <f t="shared" si="57"/>
        <v/>
      </c>
      <c r="P117" s="53" t="str">
        <f t="shared" si="64"/>
        <v/>
      </c>
      <c r="Q117" s="169"/>
      <c r="R117" s="170"/>
      <c r="S117" s="170"/>
      <c r="T117" s="170"/>
      <c r="U117" s="171"/>
      <c r="V117" s="168"/>
      <c r="X117" s="47" t="str">
        <f t="shared" si="38"/>
        <v/>
      </c>
      <c r="Y117" s="53" t="str">
        <f t="shared" si="45"/>
        <v/>
      </c>
      <c r="Z117" s="169"/>
      <c r="AA117" s="170"/>
      <c r="AB117" s="170"/>
      <c r="AC117" s="170"/>
      <c r="AD117" s="171"/>
      <c r="AE117" s="168"/>
      <c r="AF117" s="54" t="str">
        <f t="shared" si="58"/>
        <v/>
      </c>
      <c r="AG117" s="24"/>
      <c r="AH117" s="24"/>
      <c r="AI117" s="62"/>
      <c r="AJ117" s="62"/>
      <c r="AK117" s="62"/>
      <c r="AL117" s="62"/>
      <c r="AN117" s="20"/>
      <c r="AS117" s="56">
        <f t="shared" si="39"/>
        <v>0</v>
      </c>
      <c r="AT117" s="56">
        <f t="shared" si="46"/>
        <v>0</v>
      </c>
      <c r="AU117" s="56">
        <f t="shared" si="47"/>
        <v>0</v>
      </c>
      <c r="AV117" s="56">
        <f t="shared" si="48"/>
        <v>0</v>
      </c>
      <c r="AW117" s="56">
        <f t="shared" si="49"/>
        <v>0</v>
      </c>
      <c r="AX117" s="57">
        <f t="shared" si="50"/>
        <v>0</v>
      </c>
      <c r="AY117" s="57">
        <f>SUM($AX$7:AX117)</f>
        <v>0</v>
      </c>
      <c r="AZ117" s="56">
        <f t="shared" si="40"/>
        <v>0</v>
      </c>
      <c r="BA117" s="56">
        <f t="shared" si="41"/>
        <v>0</v>
      </c>
      <c r="BB117" s="56">
        <f t="shared" si="42"/>
        <v>0</v>
      </c>
      <c r="BC117" s="56">
        <f t="shared" si="43"/>
        <v>0</v>
      </c>
      <c r="BD117" s="56">
        <f t="shared" si="44"/>
        <v>0</v>
      </c>
      <c r="BE117" s="57">
        <f t="shared" si="51"/>
        <v>0</v>
      </c>
      <c r="BF117" s="57">
        <f>SUM($BE$7:BE117)</f>
        <v>0</v>
      </c>
      <c r="BH117" s="58" t="str">
        <f t="shared" si="59"/>
        <v/>
      </c>
      <c r="BI117" s="58" t="str">
        <f t="shared" si="60"/>
        <v/>
      </c>
      <c r="BJ117" s="58" t="str">
        <f t="shared" si="61"/>
        <v/>
      </c>
      <c r="BK117" s="58" t="str">
        <f t="shared" si="62"/>
        <v/>
      </c>
      <c r="BL117" s="58" t="str">
        <f t="shared" si="63"/>
        <v/>
      </c>
      <c r="BN117" s="58" t="str">
        <f t="shared" si="52"/>
        <v/>
      </c>
      <c r="BO117" s="58" t="str">
        <f t="shared" si="53"/>
        <v/>
      </c>
      <c r="BP117" s="58" t="str">
        <f t="shared" si="54"/>
        <v/>
      </c>
      <c r="BQ117" s="58" t="str">
        <f t="shared" si="55"/>
        <v/>
      </c>
      <c r="BR117" s="58" t="str">
        <f t="shared" si="56"/>
        <v/>
      </c>
    </row>
    <row r="118" spans="15:71" x14ac:dyDescent="0.2">
      <c r="O118" s="47" t="str">
        <f t="shared" si="57"/>
        <v/>
      </c>
      <c r="P118" s="53" t="str">
        <f t="shared" si="64"/>
        <v/>
      </c>
      <c r="Q118" s="169"/>
      <c r="R118" s="170"/>
      <c r="S118" s="170"/>
      <c r="T118" s="170"/>
      <c r="U118" s="171"/>
      <c r="V118" s="168"/>
      <c r="W118" s="144"/>
      <c r="X118" s="47" t="str">
        <f t="shared" si="38"/>
        <v/>
      </c>
      <c r="Y118" s="53" t="str">
        <f t="shared" si="45"/>
        <v/>
      </c>
      <c r="Z118" s="169"/>
      <c r="AA118" s="170"/>
      <c r="AB118" s="170"/>
      <c r="AC118" s="170"/>
      <c r="AD118" s="171"/>
      <c r="AE118" s="168"/>
      <c r="AF118" s="54" t="str">
        <f t="shared" si="58"/>
        <v/>
      </c>
      <c r="AG118" s="24"/>
      <c r="AH118" s="24"/>
      <c r="AI118" s="62"/>
      <c r="AJ118" s="62"/>
      <c r="AK118" s="62"/>
      <c r="AL118" s="62"/>
      <c r="AN118" s="20"/>
      <c r="AS118" s="56">
        <f t="shared" si="39"/>
        <v>0</v>
      </c>
      <c r="AT118" s="56">
        <f t="shared" si="46"/>
        <v>0</v>
      </c>
      <c r="AU118" s="56">
        <f t="shared" si="47"/>
        <v>0</v>
      </c>
      <c r="AV118" s="56">
        <f t="shared" si="48"/>
        <v>0</v>
      </c>
      <c r="AW118" s="56">
        <f t="shared" si="49"/>
        <v>0</v>
      </c>
      <c r="AX118" s="57">
        <f t="shared" si="50"/>
        <v>0</v>
      </c>
      <c r="AY118" s="57">
        <f>SUM($AX$7:AX118)</f>
        <v>0</v>
      </c>
      <c r="AZ118" s="56">
        <f t="shared" si="40"/>
        <v>0</v>
      </c>
      <c r="BA118" s="56">
        <f t="shared" si="41"/>
        <v>0</v>
      </c>
      <c r="BB118" s="56">
        <f t="shared" si="42"/>
        <v>0</v>
      </c>
      <c r="BC118" s="56">
        <f t="shared" si="43"/>
        <v>0</v>
      </c>
      <c r="BD118" s="56">
        <f t="shared" si="44"/>
        <v>0</v>
      </c>
      <c r="BE118" s="57">
        <f t="shared" si="51"/>
        <v>0</v>
      </c>
      <c r="BF118" s="57">
        <f>SUM($BE$7:BE118)</f>
        <v>0</v>
      </c>
      <c r="BH118" s="58" t="str">
        <f t="shared" si="59"/>
        <v/>
      </c>
      <c r="BI118" s="58" t="str">
        <f t="shared" si="60"/>
        <v/>
      </c>
      <c r="BJ118" s="58" t="str">
        <f t="shared" si="61"/>
        <v/>
      </c>
      <c r="BK118" s="58" t="str">
        <f t="shared" si="62"/>
        <v/>
      </c>
      <c r="BL118" s="58" t="str">
        <f t="shared" si="63"/>
        <v/>
      </c>
      <c r="BN118" s="58" t="str">
        <f t="shared" si="52"/>
        <v/>
      </c>
      <c r="BO118" s="58" t="str">
        <f t="shared" si="53"/>
        <v/>
      </c>
      <c r="BP118" s="58" t="str">
        <f t="shared" si="54"/>
        <v/>
      </c>
      <c r="BQ118" s="58" t="str">
        <f t="shared" si="55"/>
        <v/>
      </c>
      <c r="BR118" s="58" t="str">
        <f t="shared" si="56"/>
        <v/>
      </c>
    </row>
    <row r="119" spans="15:71" x14ac:dyDescent="0.2">
      <c r="O119" s="47" t="str">
        <f t="shared" si="57"/>
        <v/>
      </c>
      <c r="P119" s="53" t="str">
        <f t="shared" si="64"/>
        <v/>
      </c>
      <c r="Q119" s="169"/>
      <c r="R119" s="170"/>
      <c r="S119" s="170"/>
      <c r="T119" s="170"/>
      <c r="U119" s="171"/>
      <c r="V119" s="168"/>
      <c r="W119" s="144"/>
      <c r="X119" s="47" t="str">
        <f t="shared" si="38"/>
        <v/>
      </c>
      <c r="Y119" s="53" t="str">
        <f t="shared" si="45"/>
        <v/>
      </c>
      <c r="Z119" s="169"/>
      <c r="AA119" s="170"/>
      <c r="AB119" s="170"/>
      <c r="AC119" s="170"/>
      <c r="AD119" s="171"/>
      <c r="AE119" s="168"/>
      <c r="AF119" s="54" t="str">
        <f t="shared" si="58"/>
        <v/>
      </c>
      <c r="AG119" s="24"/>
      <c r="AH119" s="24"/>
      <c r="AI119" s="62"/>
      <c r="AJ119" s="62"/>
      <c r="AK119" s="62"/>
      <c r="AL119" s="62"/>
      <c r="AN119" s="20"/>
      <c r="AS119" s="56">
        <f t="shared" si="39"/>
        <v>0</v>
      </c>
      <c r="AT119" s="56">
        <f t="shared" si="46"/>
        <v>0</v>
      </c>
      <c r="AU119" s="56">
        <f t="shared" si="47"/>
        <v>0</v>
      </c>
      <c r="AV119" s="56">
        <f t="shared" si="48"/>
        <v>0</v>
      </c>
      <c r="AW119" s="56">
        <f t="shared" si="49"/>
        <v>0</v>
      </c>
      <c r="AX119" s="57">
        <f t="shared" si="50"/>
        <v>0</v>
      </c>
      <c r="AY119" s="57">
        <f>SUM($AX$7:AX119)</f>
        <v>0</v>
      </c>
      <c r="AZ119" s="56">
        <f t="shared" si="40"/>
        <v>0</v>
      </c>
      <c r="BA119" s="56">
        <f t="shared" si="41"/>
        <v>0</v>
      </c>
      <c r="BB119" s="56">
        <f t="shared" si="42"/>
        <v>0</v>
      </c>
      <c r="BC119" s="56">
        <f t="shared" si="43"/>
        <v>0</v>
      </c>
      <c r="BD119" s="56">
        <f t="shared" si="44"/>
        <v>0</v>
      </c>
      <c r="BE119" s="57">
        <f t="shared" si="51"/>
        <v>0</v>
      </c>
      <c r="BF119" s="57">
        <f>SUM($BE$7:BE119)</f>
        <v>0</v>
      </c>
      <c r="BH119" s="58" t="str">
        <f t="shared" si="59"/>
        <v/>
      </c>
      <c r="BI119" s="58" t="str">
        <f t="shared" si="60"/>
        <v/>
      </c>
      <c r="BJ119" s="58" t="str">
        <f t="shared" si="61"/>
        <v/>
      </c>
      <c r="BK119" s="58" t="str">
        <f t="shared" si="62"/>
        <v/>
      </c>
      <c r="BL119" s="58" t="str">
        <f t="shared" si="63"/>
        <v/>
      </c>
      <c r="BN119" s="58" t="str">
        <f t="shared" si="52"/>
        <v/>
      </c>
      <c r="BO119" s="58" t="str">
        <f t="shared" si="53"/>
        <v/>
      </c>
      <c r="BP119" s="58" t="str">
        <f t="shared" si="54"/>
        <v/>
      </c>
      <c r="BQ119" s="58" t="str">
        <f t="shared" si="55"/>
        <v/>
      </c>
      <c r="BR119" s="58" t="str">
        <f t="shared" si="56"/>
        <v/>
      </c>
    </row>
    <row r="120" spans="15:71" x14ac:dyDescent="0.2">
      <c r="O120" s="47" t="str">
        <f t="shared" si="57"/>
        <v/>
      </c>
      <c r="P120" s="53" t="str">
        <f t="shared" si="64"/>
        <v/>
      </c>
      <c r="Q120" s="169"/>
      <c r="R120" s="170"/>
      <c r="S120" s="170"/>
      <c r="T120" s="170"/>
      <c r="U120" s="171"/>
      <c r="V120" s="168"/>
      <c r="W120" s="144"/>
      <c r="X120" s="47" t="str">
        <f t="shared" si="38"/>
        <v/>
      </c>
      <c r="Y120" s="53" t="str">
        <f t="shared" si="45"/>
        <v/>
      </c>
      <c r="Z120" s="169"/>
      <c r="AA120" s="170"/>
      <c r="AB120" s="170"/>
      <c r="AC120" s="170"/>
      <c r="AD120" s="171"/>
      <c r="AE120" s="168"/>
      <c r="AF120" s="54" t="str">
        <f t="shared" si="58"/>
        <v/>
      </c>
      <c r="AG120" s="24"/>
      <c r="AH120" s="24"/>
      <c r="AI120" s="62"/>
      <c r="AJ120" s="62"/>
      <c r="AK120" s="62"/>
      <c r="AL120" s="62"/>
      <c r="AN120" s="20"/>
      <c r="AS120" s="56">
        <f t="shared" si="39"/>
        <v>0</v>
      </c>
      <c r="AT120" s="56">
        <f t="shared" si="46"/>
        <v>0</v>
      </c>
      <c r="AU120" s="56">
        <f t="shared" si="47"/>
        <v>0</v>
      </c>
      <c r="AV120" s="56">
        <f t="shared" si="48"/>
        <v>0</v>
      </c>
      <c r="AW120" s="56">
        <f t="shared" si="49"/>
        <v>0</v>
      </c>
      <c r="AX120" s="57">
        <f t="shared" si="50"/>
        <v>0</v>
      </c>
      <c r="AY120" s="57">
        <f>SUM($AX$7:AX120)</f>
        <v>0</v>
      </c>
      <c r="AZ120" s="56">
        <f t="shared" si="40"/>
        <v>0</v>
      </c>
      <c r="BA120" s="56">
        <f t="shared" si="41"/>
        <v>0</v>
      </c>
      <c r="BB120" s="56">
        <f t="shared" si="42"/>
        <v>0</v>
      </c>
      <c r="BC120" s="56">
        <f t="shared" si="43"/>
        <v>0</v>
      </c>
      <c r="BD120" s="56">
        <f t="shared" si="44"/>
        <v>0</v>
      </c>
      <c r="BE120" s="57">
        <f t="shared" si="51"/>
        <v>0</v>
      </c>
      <c r="BF120" s="57">
        <f>SUM($BE$7:BE120)</f>
        <v>0</v>
      </c>
      <c r="BH120" s="58" t="str">
        <f t="shared" si="59"/>
        <v/>
      </c>
      <c r="BI120" s="58" t="str">
        <f t="shared" si="60"/>
        <v/>
      </c>
      <c r="BJ120" s="58" t="str">
        <f t="shared" si="61"/>
        <v/>
      </c>
      <c r="BK120" s="58" t="str">
        <f t="shared" si="62"/>
        <v/>
      </c>
      <c r="BL120" s="58" t="str">
        <f t="shared" si="63"/>
        <v/>
      </c>
      <c r="BN120" s="58" t="str">
        <f t="shared" si="52"/>
        <v/>
      </c>
      <c r="BO120" s="58" t="str">
        <f t="shared" si="53"/>
        <v/>
      </c>
      <c r="BP120" s="58" t="str">
        <f t="shared" si="54"/>
        <v/>
      </c>
      <c r="BQ120" s="58" t="str">
        <f t="shared" si="55"/>
        <v/>
      </c>
      <c r="BR120" s="58" t="str">
        <f t="shared" si="56"/>
        <v/>
      </c>
    </row>
    <row r="121" spans="15:71" x14ac:dyDescent="0.2">
      <c r="O121" s="47" t="str">
        <f t="shared" si="57"/>
        <v/>
      </c>
      <c r="P121" s="53" t="str">
        <f t="shared" si="64"/>
        <v/>
      </c>
      <c r="Q121" s="169"/>
      <c r="R121" s="170"/>
      <c r="S121" s="170"/>
      <c r="T121" s="170"/>
      <c r="U121" s="171"/>
      <c r="V121" s="168"/>
      <c r="W121" s="144"/>
      <c r="X121" s="47" t="str">
        <f t="shared" si="38"/>
        <v/>
      </c>
      <c r="Y121" s="53" t="str">
        <f t="shared" si="45"/>
        <v/>
      </c>
      <c r="Z121" s="169"/>
      <c r="AA121" s="170"/>
      <c r="AB121" s="170"/>
      <c r="AC121" s="170"/>
      <c r="AD121" s="171"/>
      <c r="AE121" s="168"/>
      <c r="AF121" s="54" t="str">
        <f t="shared" si="58"/>
        <v/>
      </c>
      <c r="AG121" s="24"/>
      <c r="AH121" s="24"/>
      <c r="AI121" s="62"/>
      <c r="AJ121" s="62"/>
      <c r="AK121" s="62"/>
      <c r="AL121" s="62"/>
      <c r="AN121" s="20"/>
      <c r="AS121" s="56">
        <f t="shared" si="39"/>
        <v>0</v>
      </c>
      <c r="AT121" s="56">
        <f t="shared" si="46"/>
        <v>0</v>
      </c>
      <c r="AU121" s="56">
        <f t="shared" si="47"/>
        <v>0</v>
      </c>
      <c r="AV121" s="56">
        <f t="shared" si="48"/>
        <v>0</v>
      </c>
      <c r="AW121" s="56">
        <f t="shared" si="49"/>
        <v>0</v>
      </c>
      <c r="AX121" s="57">
        <f t="shared" si="50"/>
        <v>0</v>
      </c>
      <c r="AY121" s="57">
        <f>SUM($AX$7:AX121)</f>
        <v>0</v>
      </c>
      <c r="AZ121" s="56">
        <f t="shared" si="40"/>
        <v>0</v>
      </c>
      <c r="BA121" s="56">
        <f t="shared" si="41"/>
        <v>0</v>
      </c>
      <c r="BB121" s="56">
        <f t="shared" si="42"/>
        <v>0</v>
      </c>
      <c r="BC121" s="56">
        <f t="shared" si="43"/>
        <v>0</v>
      </c>
      <c r="BD121" s="56">
        <f t="shared" si="44"/>
        <v>0</v>
      </c>
      <c r="BE121" s="57">
        <f t="shared" si="51"/>
        <v>0</v>
      </c>
      <c r="BF121" s="57">
        <f>SUM($BE$7:BE121)</f>
        <v>0</v>
      </c>
      <c r="BH121" s="58" t="str">
        <f t="shared" si="59"/>
        <v/>
      </c>
      <c r="BI121" s="58" t="str">
        <f t="shared" si="60"/>
        <v/>
      </c>
      <c r="BJ121" s="58" t="str">
        <f t="shared" si="61"/>
        <v/>
      </c>
      <c r="BK121" s="58" t="str">
        <f t="shared" si="62"/>
        <v/>
      </c>
      <c r="BL121" s="58" t="str">
        <f t="shared" si="63"/>
        <v/>
      </c>
      <c r="BN121" s="58" t="str">
        <f t="shared" si="52"/>
        <v/>
      </c>
      <c r="BO121" s="58" t="str">
        <f t="shared" si="53"/>
        <v/>
      </c>
      <c r="BP121" s="58" t="str">
        <f t="shared" si="54"/>
        <v/>
      </c>
      <c r="BQ121" s="58" t="str">
        <f t="shared" si="55"/>
        <v/>
      </c>
      <c r="BR121" s="58" t="str">
        <f t="shared" si="56"/>
        <v/>
      </c>
    </row>
    <row r="122" spans="15:71" x14ac:dyDescent="0.2">
      <c r="O122" s="47" t="str">
        <f t="shared" si="57"/>
        <v/>
      </c>
      <c r="P122" s="53" t="str">
        <f t="shared" si="64"/>
        <v/>
      </c>
      <c r="Q122" s="169"/>
      <c r="R122" s="170"/>
      <c r="S122" s="170"/>
      <c r="T122" s="170"/>
      <c r="U122" s="171"/>
      <c r="V122" s="168"/>
      <c r="W122" s="144"/>
      <c r="X122" s="47" t="str">
        <f t="shared" si="38"/>
        <v/>
      </c>
      <c r="Y122" s="53" t="str">
        <f t="shared" si="45"/>
        <v/>
      </c>
      <c r="Z122" s="169"/>
      <c r="AA122" s="170"/>
      <c r="AB122" s="170"/>
      <c r="AC122" s="170"/>
      <c r="AD122" s="171"/>
      <c r="AE122" s="168"/>
      <c r="AF122" s="54" t="str">
        <f t="shared" si="58"/>
        <v/>
      </c>
      <c r="AG122" s="24"/>
      <c r="AH122" s="24"/>
      <c r="AI122" s="62"/>
      <c r="AJ122" s="62"/>
      <c r="AK122" s="62"/>
      <c r="AL122" s="62"/>
      <c r="AN122" s="20"/>
      <c r="AS122" s="56">
        <f t="shared" si="39"/>
        <v>0</v>
      </c>
      <c r="AT122" s="56">
        <f t="shared" si="46"/>
        <v>0</v>
      </c>
      <c r="AU122" s="56">
        <f t="shared" si="47"/>
        <v>0</v>
      </c>
      <c r="AV122" s="56">
        <f t="shared" si="48"/>
        <v>0</v>
      </c>
      <c r="AW122" s="56">
        <f t="shared" si="49"/>
        <v>0</v>
      </c>
      <c r="AX122" s="57">
        <f t="shared" si="50"/>
        <v>0</v>
      </c>
      <c r="AY122" s="57">
        <f>SUM($AX$7:AX122)</f>
        <v>0</v>
      </c>
      <c r="AZ122" s="56">
        <f t="shared" si="40"/>
        <v>0</v>
      </c>
      <c r="BA122" s="56">
        <f t="shared" si="41"/>
        <v>0</v>
      </c>
      <c r="BB122" s="56">
        <f t="shared" si="42"/>
        <v>0</v>
      </c>
      <c r="BC122" s="56">
        <f t="shared" si="43"/>
        <v>0</v>
      </c>
      <c r="BD122" s="56">
        <f t="shared" si="44"/>
        <v>0</v>
      </c>
      <c r="BE122" s="57">
        <f t="shared" si="51"/>
        <v>0</v>
      </c>
      <c r="BF122" s="57">
        <f>SUM($BE$7:BE122)</f>
        <v>0</v>
      </c>
      <c r="BH122" s="58" t="str">
        <f t="shared" si="59"/>
        <v/>
      </c>
      <c r="BI122" s="58" t="str">
        <f t="shared" si="60"/>
        <v/>
      </c>
      <c r="BJ122" s="58" t="str">
        <f t="shared" si="61"/>
        <v/>
      </c>
      <c r="BK122" s="58" t="str">
        <f t="shared" si="62"/>
        <v/>
      </c>
      <c r="BL122" s="58" t="str">
        <f t="shared" si="63"/>
        <v/>
      </c>
      <c r="BN122" s="58" t="str">
        <f t="shared" si="52"/>
        <v/>
      </c>
      <c r="BO122" s="58" t="str">
        <f t="shared" si="53"/>
        <v/>
      </c>
      <c r="BP122" s="58" t="str">
        <f t="shared" si="54"/>
        <v/>
      </c>
      <c r="BQ122" s="58" t="str">
        <f t="shared" si="55"/>
        <v/>
      </c>
      <c r="BR122" s="58" t="str">
        <f t="shared" si="56"/>
        <v/>
      </c>
    </row>
    <row r="123" spans="15:71" x14ac:dyDescent="0.2">
      <c r="O123" s="47" t="str">
        <f t="shared" si="57"/>
        <v/>
      </c>
      <c r="P123" s="53" t="str">
        <f t="shared" si="64"/>
        <v/>
      </c>
      <c r="Q123" s="169"/>
      <c r="R123" s="170"/>
      <c r="S123" s="170"/>
      <c r="T123" s="170"/>
      <c r="U123" s="171"/>
      <c r="V123" s="168"/>
      <c r="W123" s="144"/>
      <c r="X123" s="47" t="str">
        <f t="shared" si="38"/>
        <v/>
      </c>
      <c r="Y123" s="53" t="str">
        <f t="shared" si="45"/>
        <v/>
      </c>
      <c r="Z123" s="169"/>
      <c r="AA123" s="170"/>
      <c r="AB123" s="170"/>
      <c r="AC123" s="170"/>
      <c r="AD123" s="171"/>
      <c r="AE123" s="168"/>
      <c r="AF123" s="54" t="str">
        <f t="shared" si="58"/>
        <v/>
      </c>
      <c r="AG123" s="24"/>
      <c r="AH123" s="24"/>
      <c r="AI123" s="62"/>
      <c r="AJ123" s="62"/>
      <c r="AK123" s="62"/>
      <c r="AL123" s="62"/>
      <c r="AN123" s="20"/>
      <c r="AS123" s="56">
        <f t="shared" si="39"/>
        <v>0</v>
      </c>
      <c r="AT123" s="56">
        <f t="shared" si="46"/>
        <v>0</v>
      </c>
      <c r="AU123" s="56">
        <f t="shared" si="47"/>
        <v>0</v>
      </c>
      <c r="AV123" s="56">
        <f t="shared" si="48"/>
        <v>0</v>
      </c>
      <c r="AW123" s="56">
        <f t="shared" si="49"/>
        <v>0</v>
      </c>
      <c r="AX123" s="57">
        <f t="shared" si="50"/>
        <v>0</v>
      </c>
      <c r="AY123" s="57">
        <f>SUM($AX$7:AX123)</f>
        <v>0</v>
      </c>
      <c r="AZ123" s="56">
        <f t="shared" si="40"/>
        <v>0</v>
      </c>
      <c r="BA123" s="56">
        <f t="shared" si="41"/>
        <v>0</v>
      </c>
      <c r="BB123" s="56">
        <f t="shared" si="42"/>
        <v>0</v>
      </c>
      <c r="BC123" s="56">
        <f t="shared" si="43"/>
        <v>0</v>
      </c>
      <c r="BD123" s="56">
        <f t="shared" si="44"/>
        <v>0</v>
      </c>
      <c r="BE123" s="57">
        <f t="shared" si="51"/>
        <v>0</v>
      </c>
      <c r="BF123" s="57">
        <f>SUM($BE$7:BE123)</f>
        <v>0</v>
      </c>
      <c r="BH123" s="58" t="str">
        <f t="shared" si="59"/>
        <v/>
      </c>
      <c r="BI123" s="58" t="str">
        <f t="shared" si="60"/>
        <v/>
      </c>
      <c r="BJ123" s="58" t="str">
        <f t="shared" si="61"/>
        <v/>
      </c>
      <c r="BK123" s="58" t="str">
        <f t="shared" si="62"/>
        <v/>
      </c>
      <c r="BL123" s="58" t="str">
        <f t="shared" si="63"/>
        <v/>
      </c>
      <c r="BN123" s="58" t="str">
        <f t="shared" si="52"/>
        <v/>
      </c>
      <c r="BO123" s="58" t="str">
        <f t="shared" si="53"/>
        <v/>
      </c>
      <c r="BP123" s="58" t="str">
        <f t="shared" si="54"/>
        <v/>
      </c>
      <c r="BQ123" s="58" t="str">
        <f t="shared" si="55"/>
        <v/>
      </c>
      <c r="BR123" s="58" t="str">
        <f t="shared" si="56"/>
        <v/>
      </c>
    </row>
    <row r="124" spans="15:71" x14ac:dyDescent="0.2">
      <c r="O124" s="47" t="str">
        <f t="shared" si="57"/>
        <v/>
      </c>
      <c r="P124" s="53" t="str">
        <f t="shared" si="64"/>
        <v/>
      </c>
      <c r="Q124" s="169"/>
      <c r="R124" s="170"/>
      <c r="S124" s="170"/>
      <c r="T124" s="170"/>
      <c r="U124" s="171"/>
      <c r="V124" s="168"/>
      <c r="W124" s="144"/>
      <c r="X124" s="47" t="str">
        <f t="shared" si="38"/>
        <v/>
      </c>
      <c r="Y124" s="53" t="str">
        <f t="shared" si="45"/>
        <v/>
      </c>
      <c r="Z124" s="169"/>
      <c r="AA124" s="170"/>
      <c r="AB124" s="170"/>
      <c r="AC124" s="170"/>
      <c r="AD124" s="171"/>
      <c r="AE124" s="168"/>
      <c r="AF124" s="54" t="str">
        <f t="shared" si="58"/>
        <v/>
      </c>
      <c r="AG124" s="24"/>
      <c r="AH124" s="24"/>
      <c r="AI124" s="62"/>
      <c r="AJ124" s="62"/>
      <c r="AK124" s="62"/>
      <c r="AL124" s="62"/>
      <c r="AN124" s="20"/>
      <c r="AS124" s="56">
        <f t="shared" si="39"/>
        <v>0</v>
      </c>
      <c r="AT124" s="56">
        <f t="shared" si="46"/>
        <v>0</v>
      </c>
      <c r="AU124" s="56">
        <f t="shared" si="47"/>
        <v>0</v>
      </c>
      <c r="AV124" s="56">
        <f t="shared" si="48"/>
        <v>0</v>
      </c>
      <c r="AW124" s="56">
        <f t="shared" si="49"/>
        <v>0</v>
      </c>
      <c r="AX124" s="57">
        <f t="shared" si="50"/>
        <v>0</v>
      </c>
      <c r="AY124" s="57">
        <f>SUM($AX$7:AX124)</f>
        <v>0</v>
      </c>
      <c r="AZ124" s="56">
        <f t="shared" si="40"/>
        <v>0</v>
      </c>
      <c r="BA124" s="56">
        <f t="shared" si="41"/>
        <v>0</v>
      </c>
      <c r="BB124" s="56">
        <f t="shared" si="42"/>
        <v>0</v>
      </c>
      <c r="BC124" s="56">
        <f t="shared" si="43"/>
        <v>0</v>
      </c>
      <c r="BD124" s="56">
        <f t="shared" si="44"/>
        <v>0</v>
      </c>
      <c r="BE124" s="57">
        <f t="shared" si="51"/>
        <v>0</v>
      </c>
      <c r="BF124" s="57">
        <f>SUM($BE$7:BE124)</f>
        <v>0</v>
      </c>
      <c r="BH124" s="58" t="str">
        <f t="shared" si="59"/>
        <v/>
      </c>
      <c r="BI124" s="58" t="str">
        <f t="shared" si="60"/>
        <v/>
      </c>
      <c r="BJ124" s="58" t="str">
        <f t="shared" si="61"/>
        <v/>
      </c>
      <c r="BK124" s="58" t="str">
        <f t="shared" si="62"/>
        <v/>
      </c>
      <c r="BL124" s="58" t="str">
        <f t="shared" si="63"/>
        <v/>
      </c>
      <c r="BN124" s="58" t="str">
        <f t="shared" si="52"/>
        <v/>
      </c>
      <c r="BO124" s="58" t="str">
        <f t="shared" si="53"/>
        <v/>
      </c>
      <c r="BP124" s="58" t="str">
        <f t="shared" si="54"/>
        <v/>
      </c>
      <c r="BQ124" s="58" t="str">
        <f t="shared" si="55"/>
        <v/>
      </c>
      <c r="BR124" s="58" t="str">
        <f t="shared" si="56"/>
        <v/>
      </c>
    </row>
    <row r="125" spans="15:71" x14ac:dyDescent="0.2">
      <c r="O125" s="47" t="str">
        <f t="shared" si="57"/>
        <v/>
      </c>
      <c r="P125" s="53" t="str">
        <f t="shared" si="64"/>
        <v/>
      </c>
      <c r="Q125" s="169"/>
      <c r="R125" s="170"/>
      <c r="S125" s="170"/>
      <c r="T125" s="170"/>
      <c r="U125" s="171"/>
      <c r="V125" s="168"/>
      <c r="W125" s="144"/>
      <c r="X125" s="47" t="str">
        <f t="shared" si="38"/>
        <v/>
      </c>
      <c r="Y125" s="53" t="str">
        <f t="shared" si="45"/>
        <v/>
      </c>
      <c r="Z125" s="169"/>
      <c r="AA125" s="170"/>
      <c r="AB125" s="170"/>
      <c r="AC125" s="170"/>
      <c r="AD125" s="171"/>
      <c r="AE125" s="168"/>
      <c r="AF125" s="54" t="str">
        <f t="shared" si="58"/>
        <v/>
      </c>
      <c r="AG125" s="24"/>
      <c r="AH125" s="24"/>
      <c r="AI125" s="62"/>
      <c r="AJ125" s="62"/>
      <c r="AK125" s="62"/>
      <c r="AL125" s="62"/>
      <c r="AN125" s="20"/>
      <c r="AS125" s="56">
        <f t="shared" si="39"/>
        <v>0</v>
      </c>
      <c r="AT125" s="56">
        <f t="shared" si="46"/>
        <v>0</v>
      </c>
      <c r="AU125" s="56">
        <f t="shared" si="47"/>
        <v>0</v>
      </c>
      <c r="AV125" s="56">
        <f t="shared" si="48"/>
        <v>0</v>
      </c>
      <c r="AW125" s="56">
        <f t="shared" si="49"/>
        <v>0</v>
      </c>
      <c r="AX125" s="57">
        <f t="shared" si="50"/>
        <v>0</v>
      </c>
      <c r="AY125" s="57">
        <f>SUM($AX$7:AX125)</f>
        <v>0</v>
      </c>
      <c r="AZ125" s="56">
        <f t="shared" si="40"/>
        <v>0</v>
      </c>
      <c r="BA125" s="56">
        <f t="shared" si="41"/>
        <v>0</v>
      </c>
      <c r="BB125" s="56">
        <f t="shared" si="42"/>
        <v>0</v>
      </c>
      <c r="BC125" s="56">
        <f t="shared" si="43"/>
        <v>0</v>
      </c>
      <c r="BD125" s="56">
        <f t="shared" si="44"/>
        <v>0</v>
      </c>
      <c r="BE125" s="57">
        <f t="shared" si="51"/>
        <v>0</v>
      </c>
      <c r="BF125" s="57">
        <f>SUM($BE$7:BE125)</f>
        <v>0</v>
      </c>
      <c r="BH125" s="58" t="str">
        <f t="shared" si="59"/>
        <v/>
      </c>
      <c r="BI125" s="58" t="str">
        <f t="shared" si="60"/>
        <v/>
      </c>
      <c r="BJ125" s="58" t="str">
        <f t="shared" si="61"/>
        <v/>
      </c>
      <c r="BK125" s="58" t="str">
        <f t="shared" si="62"/>
        <v/>
      </c>
      <c r="BL125" s="58" t="str">
        <f t="shared" si="63"/>
        <v/>
      </c>
      <c r="BN125" s="58" t="str">
        <f t="shared" si="52"/>
        <v/>
      </c>
      <c r="BO125" s="58" t="str">
        <f t="shared" si="53"/>
        <v/>
      </c>
      <c r="BP125" s="58" t="str">
        <f t="shared" si="54"/>
        <v/>
      </c>
      <c r="BQ125" s="58" t="str">
        <f t="shared" si="55"/>
        <v/>
      </c>
      <c r="BR125" s="58" t="str">
        <f t="shared" si="56"/>
        <v/>
      </c>
    </row>
    <row r="126" spans="15:71" x14ac:dyDescent="0.2">
      <c r="O126" s="47" t="str">
        <f t="shared" si="57"/>
        <v/>
      </c>
      <c r="P126" s="53" t="str">
        <f t="shared" si="64"/>
        <v/>
      </c>
      <c r="Q126" s="169"/>
      <c r="R126" s="170"/>
      <c r="S126" s="170"/>
      <c r="T126" s="170"/>
      <c r="U126" s="171"/>
      <c r="V126" s="168"/>
      <c r="W126" s="144"/>
      <c r="X126" s="47" t="str">
        <f t="shared" si="38"/>
        <v/>
      </c>
      <c r="Y126" s="53" t="str">
        <f t="shared" si="45"/>
        <v/>
      </c>
      <c r="Z126" s="169"/>
      <c r="AA126" s="170"/>
      <c r="AB126" s="170"/>
      <c r="AC126" s="170"/>
      <c r="AD126" s="171"/>
      <c r="AE126" s="168"/>
      <c r="AF126" s="54" t="str">
        <f t="shared" si="58"/>
        <v/>
      </c>
      <c r="AG126" s="24"/>
      <c r="AH126" s="24"/>
      <c r="AI126" s="62"/>
      <c r="AJ126" s="62"/>
      <c r="AK126" s="62"/>
      <c r="AL126" s="62"/>
      <c r="AN126" s="20"/>
      <c r="AS126" s="56">
        <f t="shared" si="39"/>
        <v>0</v>
      </c>
      <c r="AT126" s="56">
        <f t="shared" si="46"/>
        <v>0</v>
      </c>
      <c r="AU126" s="56">
        <f t="shared" si="47"/>
        <v>0</v>
      </c>
      <c r="AV126" s="56">
        <f t="shared" si="48"/>
        <v>0</v>
      </c>
      <c r="AW126" s="56">
        <f t="shared" si="49"/>
        <v>0</v>
      </c>
      <c r="AX126" s="57">
        <f t="shared" si="50"/>
        <v>0</v>
      </c>
      <c r="AY126" s="57">
        <f>SUM($AX$7:AX126)</f>
        <v>0</v>
      </c>
      <c r="AZ126" s="56">
        <f t="shared" si="40"/>
        <v>0</v>
      </c>
      <c r="BA126" s="56">
        <f t="shared" si="41"/>
        <v>0</v>
      </c>
      <c r="BB126" s="56">
        <f t="shared" si="42"/>
        <v>0</v>
      </c>
      <c r="BC126" s="56">
        <f t="shared" si="43"/>
        <v>0</v>
      </c>
      <c r="BD126" s="56">
        <f t="shared" si="44"/>
        <v>0</v>
      </c>
      <c r="BE126" s="57">
        <f t="shared" si="51"/>
        <v>0</v>
      </c>
      <c r="BF126" s="57">
        <f>SUM($BE$7:BE126)</f>
        <v>0</v>
      </c>
      <c r="BH126" s="58" t="str">
        <f t="shared" si="59"/>
        <v/>
      </c>
      <c r="BI126" s="58" t="str">
        <f t="shared" si="60"/>
        <v/>
      </c>
      <c r="BJ126" s="58" t="str">
        <f t="shared" si="61"/>
        <v/>
      </c>
      <c r="BK126" s="58" t="str">
        <f t="shared" si="62"/>
        <v/>
      </c>
      <c r="BL126" s="58" t="str">
        <f t="shared" si="63"/>
        <v/>
      </c>
      <c r="BN126" s="58" t="str">
        <f t="shared" si="52"/>
        <v/>
      </c>
      <c r="BO126" s="58" t="str">
        <f t="shared" si="53"/>
        <v/>
      </c>
      <c r="BP126" s="58" t="str">
        <f t="shared" si="54"/>
        <v/>
      </c>
      <c r="BQ126" s="58" t="str">
        <f t="shared" si="55"/>
        <v/>
      </c>
      <c r="BR126" s="58" t="str">
        <f t="shared" si="56"/>
        <v/>
      </c>
    </row>
    <row r="127" spans="15:71" x14ac:dyDescent="0.2">
      <c r="O127" s="47" t="str">
        <f t="shared" si="57"/>
        <v/>
      </c>
      <c r="P127" s="53" t="str">
        <f t="shared" si="64"/>
        <v/>
      </c>
      <c r="Q127" s="169"/>
      <c r="R127" s="170"/>
      <c r="S127" s="170"/>
      <c r="T127" s="170"/>
      <c r="U127" s="171"/>
      <c r="V127" s="168"/>
      <c r="W127" s="144"/>
      <c r="X127" s="47" t="str">
        <f t="shared" si="38"/>
        <v/>
      </c>
      <c r="Y127" s="53" t="str">
        <f t="shared" si="45"/>
        <v/>
      </c>
      <c r="Z127" s="169"/>
      <c r="AA127" s="170"/>
      <c r="AB127" s="170"/>
      <c r="AC127" s="170"/>
      <c r="AD127" s="171"/>
      <c r="AE127" s="168"/>
      <c r="AF127" s="54" t="str">
        <f t="shared" si="58"/>
        <v/>
      </c>
      <c r="AG127" s="24"/>
      <c r="AH127" s="24"/>
      <c r="AI127" s="62"/>
      <c r="AJ127" s="62"/>
      <c r="AK127" s="62"/>
      <c r="AL127" s="62"/>
      <c r="AN127" s="20"/>
      <c r="AS127" s="56">
        <f t="shared" si="39"/>
        <v>0</v>
      </c>
      <c r="AT127" s="56">
        <f t="shared" si="46"/>
        <v>0</v>
      </c>
      <c r="AU127" s="56">
        <f t="shared" si="47"/>
        <v>0</v>
      </c>
      <c r="AV127" s="56">
        <f t="shared" si="48"/>
        <v>0</v>
      </c>
      <c r="AW127" s="56">
        <f t="shared" si="49"/>
        <v>0</v>
      </c>
      <c r="AX127" s="57">
        <f t="shared" si="50"/>
        <v>0</v>
      </c>
      <c r="AY127" s="57">
        <f>SUM($AX$7:AX127)</f>
        <v>0</v>
      </c>
      <c r="AZ127" s="56">
        <f t="shared" si="40"/>
        <v>0</v>
      </c>
      <c r="BA127" s="56">
        <f t="shared" si="41"/>
        <v>0</v>
      </c>
      <c r="BB127" s="56">
        <f t="shared" si="42"/>
        <v>0</v>
      </c>
      <c r="BC127" s="56">
        <f t="shared" si="43"/>
        <v>0</v>
      </c>
      <c r="BD127" s="56">
        <f t="shared" si="44"/>
        <v>0</v>
      </c>
      <c r="BE127" s="57">
        <f t="shared" si="51"/>
        <v>0</v>
      </c>
      <c r="BF127" s="57">
        <f>SUM($BE$7:BE127)</f>
        <v>0</v>
      </c>
      <c r="BH127" s="58" t="str">
        <f t="shared" si="59"/>
        <v/>
      </c>
      <c r="BI127" s="58" t="str">
        <f t="shared" si="60"/>
        <v/>
      </c>
      <c r="BJ127" s="58" t="str">
        <f t="shared" si="61"/>
        <v/>
      </c>
      <c r="BK127" s="58" t="str">
        <f t="shared" si="62"/>
        <v/>
      </c>
      <c r="BL127" s="58" t="str">
        <f t="shared" si="63"/>
        <v/>
      </c>
      <c r="BN127" s="58" t="str">
        <f t="shared" si="52"/>
        <v/>
      </c>
      <c r="BO127" s="58" t="str">
        <f t="shared" si="53"/>
        <v/>
      </c>
      <c r="BP127" s="58" t="str">
        <f t="shared" si="54"/>
        <v/>
      </c>
      <c r="BQ127" s="58" t="str">
        <f t="shared" si="55"/>
        <v/>
      </c>
      <c r="BR127" s="58" t="str">
        <f t="shared" si="56"/>
        <v/>
      </c>
    </row>
    <row r="128" spans="15:71" x14ac:dyDescent="0.2">
      <c r="O128" s="47" t="str">
        <f t="shared" si="57"/>
        <v/>
      </c>
      <c r="P128" s="53" t="str">
        <f t="shared" si="64"/>
        <v/>
      </c>
      <c r="Q128" s="169"/>
      <c r="R128" s="170"/>
      <c r="S128" s="170"/>
      <c r="T128" s="170"/>
      <c r="U128" s="171"/>
      <c r="V128" s="168"/>
      <c r="W128" s="144"/>
      <c r="X128" s="47" t="str">
        <f t="shared" si="38"/>
        <v/>
      </c>
      <c r="Y128" s="53" t="str">
        <f t="shared" si="45"/>
        <v/>
      </c>
      <c r="Z128" s="169"/>
      <c r="AA128" s="170"/>
      <c r="AB128" s="170"/>
      <c r="AC128" s="170"/>
      <c r="AD128" s="171"/>
      <c r="AE128" s="168"/>
      <c r="AF128" s="54" t="str">
        <f t="shared" si="58"/>
        <v/>
      </c>
      <c r="AG128" s="24"/>
      <c r="AH128" s="24"/>
      <c r="AI128" s="62"/>
      <c r="AJ128" s="62"/>
      <c r="AK128" s="62"/>
      <c r="AL128" s="62"/>
      <c r="AN128" s="20"/>
      <c r="AS128" s="56">
        <f t="shared" si="39"/>
        <v>0</v>
      </c>
      <c r="AT128" s="56">
        <f t="shared" si="46"/>
        <v>0</v>
      </c>
      <c r="AU128" s="56">
        <f t="shared" si="47"/>
        <v>0</v>
      </c>
      <c r="AV128" s="56">
        <f t="shared" si="48"/>
        <v>0</v>
      </c>
      <c r="AW128" s="56">
        <f t="shared" si="49"/>
        <v>0</v>
      </c>
      <c r="AX128" s="57">
        <f t="shared" si="50"/>
        <v>0</v>
      </c>
      <c r="AY128" s="57">
        <f>SUM($AX$7:AX128)</f>
        <v>0</v>
      </c>
      <c r="AZ128" s="56">
        <f t="shared" si="40"/>
        <v>0</v>
      </c>
      <c r="BA128" s="56">
        <f t="shared" si="41"/>
        <v>0</v>
      </c>
      <c r="BB128" s="56">
        <f t="shared" si="42"/>
        <v>0</v>
      </c>
      <c r="BC128" s="56">
        <f t="shared" si="43"/>
        <v>0</v>
      </c>
      <c r="BD128" s="56">
        <f t="shared" si="44"/>
        <v>0</v>
      </c>
      <c r="BE128" s="57">
        <f t="shared" si="51"/>
        <v>0</v>
      </c>
      <c r="BF128" s="57">
        <f>SUM($BE$7:BE128)</f>
        <v>0</v>
      </c>
      <c r="BH128" s="58" t="str">
        <f t="shared" si="59"/>
        <v/>
      </c>
      <c r="BI128" s="58" t="str">
        <f t="shared" si="60"/>
        <v/>
      </c>
      <c r="BJ128" s="58" t="str">
        <f t="shared" si="61"/>
        <v/>
      </c>
      <c r="BK128" s="58" t="str">
        <f t="shared" si="62"/>
        <v/>
      </c>
      <c r="BL128" s="58" t="str">
        <f t="shared" si="63"/>
        <v/>
      </c>
      <c r="BN128" s="58" t="str">
        <f t="shared" si="52"/>
        <v/>
      </c>
      <c r="BO128" s="58" t="str">
        <f t="shared" si="53"/>
        <v/>
      </c>
      <c r="BP128" s="58" t="str">
        <f t="shared" si="54"/>
        <v/>
      </c>
      <c r="BQ128" s="58" t="str">
        <f t="shared" si="55"/>
        <v/>
      </c>
      <c r="BR128" s="58" t="str">
        <f t="shared" si="56"/>
        <v/>
      </c>
    </row>
    <row r="129" spans="15:70" x14ac:dyDescent="0.2">
      <c r="O129" s="47" t="str">
        <f t="shared" si="57"/>
        <v/>
      </c>
      <c r="P129" s="53" t="str">
        <f t="shared" si="64"/>
        <v/>
      </c>
      <c r="Q129" s="169"/>
      <c r="R129" s="170"/>
      <c r="S129" s="170"/>
      <c r="T129" s="170"/>
      <c r="U129" s="171"/>
      <c r="V129" s="168"/>
      <c r="W129" s="144"/>
      <c r="X129" s="47" t="str">
        <f t="shared" si="38"/>
        <v/>
      </c>
      <c r="Y129" s="53" t="str">
        <f t="shared" si="45"/>
        <v/>
      </c>
      <c r="Z129" s="169"/>
      <c r="AA129" s="170"/>
      <c r="AB129" s="170"/>
      <c r="AC129" s="170"/>
      <c r="AD129" s="171"/>
      <c r="AE129" s="168"/>
      <c r="AF129" s="54" t="str">
        <f t="shared" si="58"/>
        <v/>
      </c>
      <c r="AG129" s="24"/>
      <c r="AH129" s="24"/>
      <c r="AI129" s="62"/>
      <c r="AJ129" s="62"/>
      <c r="AK129" s="62"/>
      <c r="AL129" s="62"/>
      <c r="AN129" s="20"/>
      <c r="AS129" s="56">
        <f t="shared" si="39"/>
        <v>0</v>
      </c>
      <c r="AT129" s="56">
        <f t="shared" si="46"/>
        <v>0</v>
      </c>
      <c r="AU129" s="56">
        <f t="shared" si="47"/>
        <v>0</v>
      </c>
      <c r="AV129" s="56">
        <f t="shared" si="48"/>
        <v>0</v>
      </c>
      <c r="AW129" s="56">
        <f t="shared" si="49"/>
        <v>0</v>
      </c>
      <c r="AX129" s="57">
        <f t="shared" si="50"/>
        <v>0</v>
      </c>
      <c r="AY129" s="57">
        <f>SUM($AX$7:AX129)</f>
        <v>0</v>
      </c>
      <c r="AZ129" s="56">
        <f t="shared" si="40"/>
        <v>0</v>
      </c>
      <c r="BA129" s="56">
        <f t="shared" si="41"/>
        <v>0</v>
      </c>
      <c r="BB129" s="56">
        <f t="shared" si="42"/>
        <v>0</v>
      </c>
      <c r="BC129" s="56">
        <f t="shared" si="43"/>
        <v>0</v>
      </c>
      <c r="BD129" s="56">
        <f t="shared" si="44"/>
        <v>0</v>
      </c>
      <c r="BE129" s="57">
        <f t="shared" si="51"/>
        <v>0</v>
      </c>
      <c r="BF129" s="57">
        <f>SUM($BE$7:BE129)</f>
        <v>0</v>
      </c>
      <c r="BH129" s="58" t="str">
        <f t="shared" si="59"/>
        <v/>
      </c>
      <c r="BI129" s="58" t="str">
        <f t="shared" si="60"/>
        <v/>
      </c>
      <c r="BJ129" s="58" t="str">
        <f t="shared" si="61"/>
        <v/>
      </c>
      <c r="BK129" s="58" t="str">
        <f t="shared" si="62"/>
        <v/>
      </c>
      <c r="BL129" s="58" t="str">
        <f t="shared" si="63"/>
        <v/>
      </c>
      <c r="BN129" s="58" t="str">
        <f t="shared" si="52"/>
        <v/>
      </c>
      <c r="BO129" s="58" t="str">
        <f t="shared" si="53"/>
        <v/>
      </c>
      <c r="BP129" s="58" t="str">
        <f t="shared" si="54"/>
        <v/>
      </c>
      <c r="BQ129" s="58" t="str">
        <f t="shared" si="55"/>
        <v/>
      </c>
      <c r="BR129" s="58" t="str">
        <f t="shared" si="56"/>
        <v/>
      </c>
    </row>
    <row r="130" spans="15:70" x14ac:dyDescent="0.2">
      <c r="O130" s="47" t="str">
        <f t="shared" si="57"/>
        <v/>
      </c>
      <c r="P130" s="53" t="str">
        <f t="shared" si="64"/>
        <v/>
      </c>
      <c r="Q130" s="169"/>
      <c r="R130" s="170"/>
      <c r="S130" s="170"/>
      <c r="T130" s="170"/>
      <c r="U130" s="171"/>
      <c r="V130" s="168"/>
      <c r="W130" s="144"/>
      <c r="X130" s="47" t="str">
        <f t="shared" si="38"/>
        <v/>
      </c>
      <c r="Y130" s="53" t="str">
        <f t="shared" si="45"/>
        <v/>
      </c>
      <c r="Z130" s="169"/>
      <c r="AA130" s="170"/>
      <c r="AB130" s="170"/>
      <c r="AC130" s="170"/>
      <c r="AD130" s="171"/>
      <c r="AE130" s="168"/>
      <c r="AF130" s="54" t="str">
        <f t="shared" si="58"/>
        <v/>
      </c>
      <c r="AG130" s="24"/>
      <c r="AH130" s="24"/>
      <c r="AI130" s="62"/>
      <c r="AJ130" s="62"/>
      <c r="AK130" s="62"/>
      <c r="AL130" s="62"/>
      <c r="AN130" s="20"/>
      <c r="AS130" s="56">
        <f t="shared" si="39"/>
        <v>0</v>
      </c>
      <c r="AT130" s="56">
        <f t="shared" si="46"/>
        <v>0</v>
      </c>
      <c r="AU130" s="56">
        <f t="shared" si="47"/>
        <v>0</v>
      </c>
      <c r="AV130" s="56">
        <f t="shared" si="48"/>
        <v>0</v>
      </c>
      <c r="AW130" s="56">
        <f t="shared" si="49"/>
        <v>0</v>
      </c>
      <c r="AX130" s="57">
        <f t="shared" si="50"/>
        <v>0</v>
      </c>
      <c r="AY130" s="57">
        <f>SUM($AX$7:AX130)</f>
        <v>0</v>
      </c>
      <c r="AZ130" s="56">
        <f t="shared" si="40"/>
        <v>0</v>
      </c>
      <c r="BA130" s="56">
        <f t="shared" si="41"/>
        <v>0</v>
      </c>
      <c r="BB130" s="56">
        <f t="shared" si="42"/>
        <v>0</v>
      </c>
      <c r="BC130" s="56">
        <f t="shared" si="43"/>
        <v>0</v>
      </c>
      <c r="BD130" s="56">
        <f t="shared" si="44"/>
        <v>0</v>
      </c>
      <c r="BE130" s="57">
        <f t="shared" si="51"/>
        <v>0</v>
      </c>
      <c r="BF130" s="57">
        <f>SUM($BE$7:BE130)</f>
        <v>0</v>
      </c>
      <c r="BH130" s="58" t="str">
        <f t="shared" si="59"/>
        <v/>
      </c>
      <c r="BI130" s="58" t="str">
        <f t="shared" si="60"/>
        <v/>
      </c>
      <c r="BJ130" s="58" t="str">
        <f t="shared" si="61"/>
        <v/>
      </c>
      <c r="BK130" s="58" t="str">
        <f t="shared" si="62"/>
        <v/>
      </c>
      <c r="BL130" s="58" t="str">
        <f t="shared" si="63"/>
        <v/>
      </c>
      <c r="BN130" s="58" t="str">
        <f t="shared" si="52"/>
        <v/>
      </c>
      <c r="BO130" s="58" t="str">
        <f t="shared" si="53"/>
        <v/>
      </c>
      <c r="BP130" s="58" t="str">
        <f t="shared" si="54"/>
        <v/>
      </c>
      <c r="BQ130" s="58" t="str">
        <f t="shared" si="55"/>
        <v/>
      </c>
      <c r="BR130" s="58" t="str">
        <f t="shared" si="56"/>
        <v/>
      </c>
    </row>
    <row r="131" spans="15:70" x14ac:dyDescent="0.2">
      <c r="O131" s="47" t="str">
        <f t="shared" si="57"/>
        <v/>
      </c>
      <c r="P131" s="53" t="str">
        <f t="shared" si="64"/>
        <v/>
      </c>
      <c r="Q131" s="169"/>
      <c r="R131" s="170"/>
      <c r="S131" s="170"/>
      <c r="T131" s="170"/>
      <c r="U131" s="171"/>
      <c r="V131" s="168"/>
      <c r="W131" s="144"/>
      <c r="X131" s="47" t="str">
        <f t="shared" si="38"/>
        <v/>
      </c>
      <c r="Y131" s="53" t="str">
        <f t="shared" si="45"/>
        <v/>
      </c>
      <c r="Z131" s="169"/>
      <c r="AA131" s="170"/>
      <c r="AB131" s="170"/>
      <c r="AC131" s="170"/>
      <c r="AD131" s="171"/>
      <c r="AE131" s="168"/>
      <c r="AF131" s="54" t="str">
        <f t="shared" si="58"/>
        <v/>
      </c>
      <c r="AG131" s="24"/>
      <c r="AH131" s="24"/>
      <c r="AI131" s="62"/>
      <c r="AJ131" s="62"/>
      <c r="AK131" s="62"/>
      <c r="AL131" s="62"/>
      <c r="AN131" s="20"/>
      <c r="AS131" s="56">
        <f t="shared" si="39"/>
        <v>0</v>
      </c>
      <c r="AT131" s="56">
        <f t="shared" si="46"/>
        <v>0</v>
      </c>
      <c r="AU131" s="56">
        <f t="shared" si="47"/>
        <v>0</v>
      </c>
      <c r="AV131" s="56">
        <f t="shared" si="48"/>
        <v>0</v>
      </c>
      <c r="AW131" s="56">
        <f t="shared" si="49"/>
        <v>0</v>
      </c>
      <c r="AX131" s="57">
        <f t="shared" si="50"/>
        <v>0</v>
      </c>
      <c r="AY131" s="57">
        <f>SUM($AX$7:AX131)</f>
        <v>0</v>
      </c>
      <c r="AZ131" s="56">
        <f t="shared" si="40"/>
        <v>0</v>
      </c>
      <c r="BA131" s="56">
        <f t="shared" si="41"/>
        <v>0</v>
      </c>
      <c r="BB131" s="56">
        <f t="shared" si="42"/>
        <v>0</v>
      </c>
      <c r="BC131" s="56">
        <f t="shared" si="43"/>
        <v>0</v>
      </c>
      <c r="BD131" s="56">
        <f t="shared" si="44"/>
        <v>0</v>
      </c>
      <c r="BE131" s="57">
        <f t="shared" si="51"/>
        <v>0</v>
      </c>
      <c r="BF131" s="57">
        <f>SUM($BE$7:BE131)</f>
        <v>0</v>
      </c>
      <c r="BH131" s="58" t="str">
        <f t="shared" si="59"/>
        <v/>
      </c>
      <c r="BI131" s="58" t="str">
        <f t="shared" si="60"/>
        <v/>
      </c>
      <c r="BJ131" s="58" t="str">
        <f t="shared" si="61"/>
        <v/>
      </c>
      <c r="BK131" s="58" t="str">
        <f t="shared" si="62"/>
        <v/>
      </c>
      <c r="BL131" s="58" t="str">
        <f t="shared" si="63"/>
        <v/>
      </c>
      <c r="BN131" s="58" t="str">
        <f t="shared" si="52"/>
        <v/>
      </c>
      <c r="BO131" s="58" t="str">
        <f t="shared" si="53"/>
        <v/>
      </c>
      <c r="BP131" s="58" t="str">
        <f t="shared" si="54"/>
        <v/>
      </c>
      <c r="BQ131" s="58" t="str">
        <f t="shared" si="55"/>
        <v/>
      </c>
      <c r="BR131" s="58" t="str">
        <f t="shared" si="56"/>
        <v/>
      </c>
    </row>
    <row r="132" spans="15:70" x14ac:dyDescent="0.2">
      <c r="O132" s="47" t="str">
        <f t="shared" si="57"/>
        <v/>
      </c>
      <c r="P132" s="53" t="str">
        <f t="shared" si="64"/>
        <v/>
      </c>
      <c r="Q132" s="169"/>
      <c r="R132" s="170"/>
      <c r="S132" s="170"/>
      <c r="T132" s="170"/>
      <c r="U132" s="171"/>
      <c r="V132" s="168"/>
      <c r="W132" s="144"/>
      <c r="X132" s="47" t="str">
        <f t="shared" si="38"/>
        <v/>
      </c>
      <c r="Y132" s="53" t="str">
        <f t="shared" si="45"/>
        <v/>
      </c>
      <c r="Z132" s="169"/>
      <c r="AA132" s="170"/>
      <c r="AB132" s="170"/>
      <c r="AC132" s="170"/>
      <c r="AD132" s="171"/>
      <c r="AE132" s="168"/>
      <c r="AF132" s="54" t="str">
        <f t="shared" si="58"/>
        <v/>
      </c>
      <c r="AG132" s="24"/>
      <c r="AH132" s="24"/>
      <c r="AI132" s="62"/>
      <c r="AJ132" s="62"/>
      <c r="AK132" s="62"/>
      <c r="AL132" s="62"/>
      <c r="AN132" s="20"/>
      <c r="AS132" s="56">
        <f t="shared" si="39"/>
        <v>0</v>
      </c>
      <c r="AT132" s="56">
        <f t="shared" si="46"/>
        <v>0</v>
      </c>
      <c r="AU132" s="56">
        <f t="shared" si="47"/>
        <v>0</v>
      </c>
      <c r="AV132" s="56">
        <f t="shared" si="48"/>
        <v>0</v>
      </c>
      <c r="AW132" s="56">
        <f t="shared" si="49"/>
        <v>0</v>
      </c>
      <c r="AX132" s="57">
        <f t="shared" si="50"/>
        <v>0</v>
      </c>
      <c r="AY132" s="57">
        <f>SUM($AX$7:AX132)</f>
        <v>0</v>
      </c>
      <c r="AZ132" s="56">
        <f t="shared" si="40"/>
        <v>0</v>
      </c>
      <c r="BA132" s="56">
        <f t="shared" si="41"/>
        <v>0</v>
      </c>
      <c r="BB132" s="56">
        <f t="shared" si="42"/>
        <v>0</v>
      </c>
      <c r="BC132" s="56">
        <f t="shared" si="43"/>
        <v>0</v>
      </c>
      <c r="BD132" s="56">
        <f t="shared" si="44"/>
        <v>0</v>
      </c>
      <c r="BE132" s="57">
        <f t="shared" si="51"/>
        <v>0</v>
      </c>
      <c r="BF132" s="57">
        <f>SUM($BE$7:BE132)</f>
        <v>0</v>
      </c>
      <c r="BH132" s="58" t="str">
        <f t="shared" si="59"/>
        <v/>
      </c>
      <c r="BI132" s="58" t="str">
        <f t="shared" si="60"/>
        <v/>
      </c>
      <c r="BJ132" s="58" t="str">
        <f t="shared" si="61"/>
        <v/>
      </c>
      <c r="BK132" s="58" t="str">
        <f t="shared" si="62"/>
        <v/>
      </c>
      <c r="BL132" s="58" t="str">
        <f t="shared" si="63"/>
        <v/>
      </c>
      <c r="BN132" s="58" t="str">
        <f t="shared" si="52"/>
        <v/>
      </c>
      <c r="BO132" s="58" t="str">
        <f t="shared" si="53"/>
        <v/>
      </c>
      <c r="BP132" s="58" t="str">
        <f t="shared" si="54"/>
        <v/>
      </c>
      <c r="BQ132" s="58" t="str">
        <f t="shared" si="55"/>
        <v/>
      </c>
      <c r="BR132" s="58" t="str">
        <f t="shared" si="56"/>
        <v/>
      </c>
    </row>
    <row r="133" spans="15:70" x14ac:dyDescent="0.2">
      <c r="O133" s="47" t="str">
        <f t="shared" si="57"/>
        <v/>
      </c>
      <c r="P133" s="53" t="str">
        <f t="shared" si="64"/>
        <v/>
      </c>
      <c r="Q133" s="169"/>
      <c r="R133" s="170"/>
      <c r="S133" s="170"/>
      <c r="T133" s="170"/>
      <c r="U133" s="171"/>
      <c r="V133" s="168"/>
      <c r="W133" s="144"/>
      <c r="X133" s="47" t="str">
        <f t="shared" si="38"/>
        <v/>
      </c>
      <c r="Y133" s="53" t="str">
        <f t="shared" si="45"/>
        <v/>
      </c>
      <c r="Z133" s="169"/>
      <c r="AA133" s="170"/>
      <c r="AB133" s="170"/>
      <c r="AC133" s="170"/>
      <c r="AD133" s="171"/>
      <c r="AE133" s="168"/>
      <c r="AF133" s="54" t="str">
        <f t="shared" si="58"/>
        <v/>
      </c>
      <c r="AG133" s="24"/>
      <c r="AH133" s="24"/>
      <c r="AI133" s="62"/>
      <c r="AJ133" s="62"/>
      <c r="AK133" s="62"/>
      <c r="AL133" s="62"/>
      <c r="AN133" s="20"/>
      <c r="AS133" s="56">
        <f t="shared" si="39"/>
        <v>0</v>
      </c>
      <c r="AT133" s="56">
        <f t="shared" si="46"/>
        <v>0</v>
      </c>
      <c r="AU133" s="56">
        <f t="shared" si="47"/>
        <v>0</v>
      </c>
      <c r="AV133" s="56">
        <f t="shared" si="48"/>
        <v>0</v>
      </c>
      <c r="AW133" s="56">
        <f t="shared" si="49"/>
        <v>0</v>
      </c>
      <c r="AX133" s="57">
        <f t="shared" si="50"/>
        <v>0</v>
      </c>
      <c r="AY133" s="57">
        <f>SUM($AX$7:AX133)</f>
        <v>0</v>
      </c>
      <c r="AZ133" s="56">
        <f t="shared" si="40"/>
        <v>0</v>
      </c>
      <c r="BA133" s="56">
        <f t="shared" si="41"/>
        <v>0</v>
      </c>
      <c r="BB133" s="56">
        <f t="shared" si="42"/>
        <v>0</v>
      </c>
      <c r="BC133" s="56">
        <f t="shared" si="43"/>
        <v>0</v>
      </c>
      <c r="BD133" s="56">
        <f t="shared" si="44"/>
        <v>0</v>
      </c>
      <c r="BE133" s="57">
        <f t="shared" si="51"/>
        <v>0</v>
      </c>
      <c r="BF133" s="57">
        <f>SUM($BE$7:BE133)</f>
        <v>0</v>
      </c>
      <c r="BH133" s="58" t="str">
        <f t="shared" si="59"/>
        <v/>
      </c>
      <c r="BI133" s="58" t="str">
        <f t="shared" si="60"/>
        <v/>
      </c>
      <c r="BJ133" s="58" t="str">
        <f t="shared" si="61"/>
        <v/>
      </c>
      <c r="BK133" s="58" t="str">
        <f t="shared" si="62"/>
        <v/>
      </c>
      <c r="BL133" s="58" t="str">
        <f t="shared" si="63"/>
        <v/>
      </c>
      <c r="BN133" s="58" t="str">
        <f t="shared" si="52"/>
        <v/>
      </c>
      <c r="BO133" s="58" t="str">
        <f t="shared" si="53"/>
        <v/>
      </c>
      <c r="BP133" s="58" t="str">
        <f t="shared" si="54"/>
        <v/>
      </c>
      <c r="BQ133" s="58" t="str">
        <f t="shared" si="55"/>
        <v/>
      </c>
      <c r="BR133" s="58" t="str">
        <f t="shared" si="56"/>
        <v/>
      </c>
    </row>
    <row r="134" spans="15:70" x14ac:dyDescent="0.2">
      <c r="O134" s="47" t="str">
        <f t="shared" si="57"/>
        <v/>
      </c>
      <c r="P134" s="53" t="str">
        <f t="shared" si="64"/>
        <v/>
      </c>
      <c r="Q134" s="169"/>
      <c r="R134" s="170"/>
      <c r="S134" s="170"/>
      <c r="T134" s="170"/>
      <c r="U134" s="171"/>
      <c r="V134" s="168"/>
      <c r="W134" s="144"/>
      <c r="X134" s="47" t="str">
        <f t="shared" si="38"/>
        <v/>
      </c>
      <c r="Y134" s="53" t="str">
        <f t="shared" si="45"/>
        <v/>
      </c>
      <c r="Z134" s="169"/>
      <c r="AA134" s="170"/>
      <c r="AB134" s="170"/>
      <c r="AC134" s="170"/>
      <c r="AD134" s="171"/>
      <c r="AE134" s="168"/>
      <c r="AF134" s="54" t="str">
        <f t="shared" si="58"/>
        <v/>
      </c>
      <c r="AG134" s="24"/>
      <c r="AH134" s="24"/>
      <c r="AI134" s="62"/>
      <c r="AJ134" s="62"/>
      <c r="AK134" s="62"/>
      <c r="AL134" s="62"/>
      <c r="AN134" s="20"/>
      <c r="AS134" s="56">
        <f t="shared" si="39"/>
        <v>0</v>
      </c>
      <c r="AT134" s="56">
        <f t="shared" si="46"/>
        <v>0</v>
      </c>
      <c r="AU134" s="56">
        <f t="shared" si="47"/>
        <v>0</v>
      </c>
      <c r="AV134" s="56">
        <f t="shared" si="48"/>
        <v>0</v>
      </c>
      <c r="AW134" s="56">
        <f t="shared" si="49"/>
        <v>0</v>
      </c>
      <c r="AX134" s="57">
        <f t="shared" si="50"/>
        <v>0</v>
      </c>
      <c r="AY134" s="57">
        <f>SUM($AX$7:AX134)</f>
        <v>0</v>
      </c>
      <c r="AZ134" s="56">
        <f t="shared" si="40"/>
        <v>0</v>
      </c>
      <c r="BA134" s="56">
        <f t="shared" si="41"/>
        <v>0</v>
      </c>
      <c r="BB134" s="56">
        <f t="shared" si="42"/>
        <v>0</v>
      </c>
      <c r="BC134" s="56">
        <f t="shared" si="43"/>
        <v>0</v>
      </c>
      <c r="BD134" s="56">
        <f t="shared" si="44"/>
        <v>0</v>
      </c>
      <c r="BE134" s="57">
        <f t="shared" si="51"/>
        <v>0</v>
      </c>
      <c r="BF134" s="57">
        <f>SUM($BE$7:BE134)</f>
        <v>0</v>
      </c>
      <c r="BH134" s="58" t="str">
        <f t="shared" si="59"/>
        <v/>
      </c>
      <c r="BI134" s="58" t="str">
        <f t="shared" si="60"/>
        <v/>
      </c>
      <c r="BJ134" s="58" t="str">
        <f t="shared" si="61"/>
        <v/>
      </c>
      <c r="BK134" s="58" t="str">
        <f t="shared" si="62"/>
        <v/>
      </c>
      <c r="BL134" s="58" t="str">
        <f t="shared" si="63"/>
        <v/>
      </c>
      <c r="BN134" s="58" t="str">
        <f t="shared" si="52"/>
        <v/>
      </c>
      <c r="BO134" s="58" t="str">
        <f t="shared" si="53"/>
        <v/>
      </c>
      <c r="BP134" s="58" t="str">
        <f t="shared" si="54"/>
        <v/>
      </c>
      <c r="BQ134" s="58" t="str">
        <f t="shared" si="55"/>
        <v/>
      </c>
      <c r="BR134" s="58" t="str">
        <f t="shared" si="56"/>
        <v/>
      </c>
    </row>
    <row r="135" spans="15:70" x14ac:dyDescent="0.2">
      <c r="O135" s="47" t="str">
        <f t="shared" si="57"/>
        <v/>
      </c>
      <c r="P135" s="53" t="str">
        <f t="shared" si="64"/>
        <v/>
      </c>
      <c r="Q135" s="169"/>
      <c r="R135" s="170"/>
      <c r="S135" s="170"/>
      <c r="T135" s="170"/>
      <c r="U135" s="171"/>
      <c r="V135" s="168"/>
      <c r="W135" s="144"/>
      <c r="X135" s="47" t="str">
        <f t="shared" ref="X135:X198" si="65">IF(Y135="","",INT((Y135-DATE(YEAR(Y135-WEEKDAY(Y135-1)+4),1,3)+WEEKDAY(DATE(YEAR(Y135-WEEKDAY(Y135-1)+4),1,3))+5)/7)
)</f>
        <v/>
      </c>
      <c r="Y135" s="53" t="str">
        <f t="shared" si="45"/>
        <v/>
      </c>
      <c r="Z135" s="169"/>
      <c r="AA135" s="170"/>
      <c r="AB135" s="170"/>
      <c r="AC135" s="170"/>
      <c r="AD135" s="171"/>
      <c r="AE135" s="168"/>
      <c r="AF135" s="54" t="str">
        <f t="shared" si="58"/>
        <v/>
      </c>
      <c r="AG135" s="24"/>
      <c r="AH135" s="24"/>
      <c r="AI135" s="62"/>
      <c r="AJ135" s="62"/>
      <c r="AK135" s="62"/>
      <c r="AL135" s="62"/>
      <c r="AN135" s="20"/>
      <c r="AS135" s="56">
        <f t="shared" ref="AS135:AS198" si="66">IF($O135="",0,IF(AND($O135&lt;&gt;"",$B$30&lt;&gt;"",$Q135&lt;1,$P135&lt;=$E$42,$P135&gt;=$E$39,$AS$4="",($AY134+$B$30)&lt;=$I$23+$I$24),IF($Q135&lt;1,(1-$Q135)*$B$30,IF($Q135="",$B$30,0)),0))</f>
        <v>0</v>
      </c>
      <c r="AT135" s="56">
        <f t="shared" si="46"/>
        <v>0</v>
      </c>
      <c r="AU135" s="56">
        <f t="shared" si="47"/>
        <v>0</v>
      </c>
      <c r="AV135" s="56">
        <f t="shared" si="48"/>
        <v>0</v>
      </c>
      <c r="AW135" s="56">
        <f t="shared" si="49"/>
        <v>0</v>
      </c>
      <c r="AX135" s="57">
        <f t="shared" si="50"/>
        <v>0</v>
      </c>
      <c r="AY135" s="57">
        <f>SUM($AX$7:AX135)</f>
        <v>0</v>
      </c>
      <c r="AZ135" s="56">
        <f t="shared" ref="AZ135:AZ198" si="67">IF(OR($E$54="",$X135=""),0,IF(AND($B$30&lt;&gt;"",$Z135&lt;1,$Y135&lt;=$E$54,$Y135&gt;=$AP$34,$G$54="",($BF134+$B$30)&lt;=$AP$41),IF($Z135&lt;1,(1-$Z135)*$B$30,IF(AND($E$49="",$Y135&lt;=$E$53,$Y135&lt;=$E$54,$Y135+2&gt;=$AP$34,$Z135&lt;1,$BF134+$B$30&lt;=$AP$41),IF($Z135&lt;1,(1-$Z135)*$B$30,0))),0))</f>
        <v>0</v>
      </c>
      <c r="BA135" s="56">
        <f t="shared" ref="BA135:BA198" si="68">IF(OR($E$54="",$X135=""),0,IF(AND($C$30&lt;&gt;"",$AA135&lt;1,$Y135+1&lt;=$E$54,$Y135+1&gt;=$AP$34,$G$54="",($BF134+$AZ135+$C$30)&lt;=$AP$41),IF($AA135&lt;1,(1-$AA135)*$C$30,IF(AND($E$49="",$Y135+1&lt;=$E$53,$Y135+1&lt;=$E$54,$Y135+2&gt;=$AP$34,$AA135&lt;1,$BF134+$AZ135+$C$30&lt;=$AP$41),IF($AA135&lt;1,(1-$AA135)*$C$30,0))),0))</f>
        <v>0</v>
      </c>
      <c r="BB135" s="56">
        <f t="shared" ref="BB135:BB198" si="69">IF(OR($E$54="",$X135=""),0,IF(AND($D$30&lt;&gt;"",$AB135&lt;1,$Y135+2&lt;=$E$54,$Y135+2&gt;=$AP$34,$G$54="",($BF134+SUM($AZ135:$BA135)+$D$30)&lt;=$AP$41),IF($AB135&lt;1,(1-$AB135)*$D$30,IF(AND($E$49="",$Y135+2&lt;=$E$53,$Y135+2&lt;=$E$54,$Y135+2&gt;=$AP$34,$AB135&lt;1,$BF134+SUM($AZ135:$BA135)+$D$30&lt;=$AP$41),IF($AB135&lt;1,(1-$AB135)*$D$30,0))),0))</f>
        <v>0</v>
      </c>
      <c r="BC135" s="56">
        <f t="shared" ref="BC135:BC198" si="70">IF(OR($E$54="",$X135=""),0,IF(AND($E$30&lt;&gt;"",$AC135&lt;1,$Y135+3&lt;=$E$54,$Y135+3&gt;=$AP$34,$G$54="",($BF134+SUM($AZ135:$BB135)+$E$30)&lt;=$AP$41),IF($AC135&lt;1,(1-$AC135)*$E$30,IF(AND($E$49="",$Y135+3&lt;=$E$53,$Y135&lt;=$E$54,$Y135+2&gt;=$AP$34,$AC135&lt;1,$BF134+SUM($AZ135:$BB135)+$E$30&lt;=$AP$41),IF($AC135&lt;1,(1-$AC135)*$E$30,0))),0))</f>
        <v>0</v>
      </c>
      <c r="BD135" s="56">
        <f t="shared" ref="BD135:BD198" si="71">IF(OR($E$54="",$X135=""),0,IF(AND($F$30&lt;&gt;"",$AD135&lt;1,$Y135+4&lt;=$E$54,$Y135+4&gt;=$AP$34,$G$54="",($BF134+SUM($AZ135:$BC135)+$F$30)&lt;=$AP$41),IF($AD135&lt;1,(1-$AD135)*$F$30,IF(AND($E$49="",$Y135+4&lt;=$E$53,$Y135+4&lt;=$E$54,$Y135+2&gt;=$AP$34,$AD135&lt;1,$BF134+SUM($AZ135:$BC135)+$F$30&lt;=$AP$41),IF($AD135&lt;1,(1-$AD135)*$F$30,0))),0))</f>
        <v>0</v>
      </c>
      <c r="BE135" s="57">
        <f t="shared" si="51"/>
        <v>0</v>
      </c>
      <c r="BF135" s="57">
        <f>SUM($BE$7:BE135)</f>
        <v>0</v>
      </c>
      <c r="BH135" s="58" t="str">
        <f t="shared" si="59"/>
        <v/>
      </c>
      <c r="BI135" s="58" t="str">
        <f t="shared" si="60"/>
        <v/>
      </c>
      <c r="BJ135" s="58" t="str">
        <f t="shared" si="61"/>
        <v/>
      </c>
      <c r="BK135" s="58" t="str">
        <f t="shared" si="62"/>
        <v/>
      </c>
      <c r="BL135" s="58" t="str">
        <f t="shared" si="63"/>
        <v/>
      </c>
      <c r="BN135" s="58" t="str">
        <f t="shared" si="52"/>
        <v/>
      </c>
      <c r="BO135" s="58" t="str">
        <f t="shared" si="53"/>
        <v/>
      </c>
      <c r="BP135" s="58" t="str">
        <f t="shared" si="54"/>
        <v/>
      </c>
      <c r="BQ135" s="58" t="str">
        <f t="shared" si="55"/>
        <v/>
      </c>
      <c r="BR135" s="58" t="str">
        <f t="shared" si="56"/>
        <v/>
      </c>
    </row>
    <row r="136" spans="15:70" x14ac:dyDescent="0.2">
      <c r="O136" s="47" t="str">
        <f t="shared" si="57"/>
        <v/>
      </c>
      <c r="P136" s="53" t="str">
        <f t="shared" si="64"/>
        <v/>
      </c>
      <c r="Q136" s="169"/>
      <c r="R136" s="170"/>
      <c r="S136" s="170"/>
      <c r="T136" s="170"/>
      <c r="U136" s="171"/>
      <c r="V136" s="168"/>
      <c r="W136" s="144"/>
      <c r="X136" s="47" t="str">
        <f t="shared" si="65"/>
        <v/>
      </c>
      <c r="Y136" s="53" t="str">
        <f t="shared" ref="Y136:Y199" si="72">IF(Y135="","",IF(Y135+7&gt;$E$54,"",Y135+7))</f>
        <v/>
      </c>
      <c r="Z136" s="169"/>
      <c r="AA136" s="170"/>
      <c r="AB136" s="170"/>
      <c r="AC136" s="170"/>
      <c r="AD136" s="171"/>
      <c r="AE136" s="168"/>
      <c r="AF136" s="54" t="str">
        <f t="shared" si="58"/>
        <v/>
      </c>
      <c r="AG136" s="24"/>
      <c r="AH136" s="24"/>
      <c r="AI136" s="62"/>
      <c r="AJ136" s="62"/>
      <c r="AK136" s="62"/>
      <c r="AL136" s="62"/>
      <c r="AN136" s="20"/>
      <c r="AS136" s="56">
        <f t="shared" si="66"/>
        <v>0</v>
      </c>
      <c r="AT136" s="56">
        <f t="shared" ref="AT136:AT199" si="73">IF($O136="",0,IF(AND($O136&lt;&gt;"",$C$30&lt;&gt;"",$R136&lt;1,$P136+1&lt;=$E$42,$P136+1&gt;=$E$39,$AS$4="",($AY135+$AS136+$C$30)&lt;=$I$23+$I$24),IF($R136&lt;1,(1-$R136)*$C$30,IF($R136="",$C$30,0)),0))</f>
        <v>0</v>
      </c>
      <c r="AU136" s="56">
        <f t="shared" ref="AU136:AU199" si="74">IF($O136="",0,IF(AND($O136&lt;&gt;"",$D$30&lt;&gt;"",$S136&lt;1,$P136+2&lt;=$E$42,$P136+2&gt;=$E$39,$AS$4="",($AY135+SUM($AS136:$AT136)+$D$30)&lt;=$I$23+$I$24),IF($S136&lt;1,(1-$S136)*$D$30,IF($S136="",$D$30,0)),0))</f>
        <v>0</v>
      </c>
      <c r="AV136" s="56">
        <f t="shared" ref="AV136:AV199" si="75">IF($O136="",0,IF(AND($O136&lt;&gt;"",$E$30&lt;&gt;"",$T136&lt;1,$P136+3&lt;=$E$42,$P136+3&gt;=$E$39,$AS$4="",($AY135+SUM($AS136:$AU136)+$E$30)&lt;=$I$23+$I$24),IF($T136&lt;1,(1-$T136)*$E$30,IF($T136="",$E$30,0)),0))</f>
        <v>0</v>
      </c>
      <c r="AW136" s="56">
        <f t="shared" ref="AW136:AW199" si="76">IF($O136="",0,IF(AND($O136&lt;&gt;"",$F$30&lt;&gt;"",$U136&lt;1,$P136+4&lt;=$E$42,$P136+4&gt;=$E$39,$AS$4="",($AY135+SUM($AS136:$AV136)+$F$30)&lt;=$I$23+$I$24),IF($U136&lt;1,(1-$U136)*$F$30,IF($U136="",$F$30,0)),0))</f>
        <v>0</v>
      </c>
      <c r="AX136" s="57">
        <f t="shared" ref="AX136:AX199" si="77">SUM(AS136:AW136)</f>
        <v>0</v>
      </c>
      <c r="AY136" s="57">
        <f>SUM($AX$7:AX136)</f>
        <v>0</v>
      </c>
      <c r="AZ136" s="56">
        <f t="shared" si="67"/>
        <v>0</v>
      </c>
      <c r="BA136" s="56">
        <f t="shared" si="68"/>
        <v>0</v>
      </c>
      <c r="BB136" s="56">
        <f t="shared" si="69"/>
        <v>0</v>
      </c>
      <c r="BC136" s="56">
        <f t="shared" si="70"/>
        <v>0</v>
      </c>
      <c r="BD136" s="56">
        <f t="shared" si="71"/>
        <v>0</v>
      </c>
      <c r="BE136" s="57">
        <f t="shared" ref="BE136:BE199" si="78">SUM(AZ136:BD136)</f>
        <v>0</v>
      </c>
      <c r="BF136" s="57">
        <f>SUM($BE$7:BE136)</f>
        <v>0</v>
      </c>
      <c r="BH136" s="58" t="str">
        <f t="shared" si="59"/>
        <v/>
      </c>
      <c r="BI136" s="58" t="str">
        <f t="shared" si="60"/>
        <v/>
      </c>
      <c r="BJ136" s="58" t="str">
        <f t="shared" si="61"/>
        <v/>
      </c>
      <c r="BK136" s="58" t="str">
        <f t="shared" si="62"/>
        <v/>
      </c>
      <c r="BL136" s="58" t="str">
        <f t="shared" si="63"/>
        <v/>
      </c>
      <c r="BN136" s="58" t="str">
        <f t="shared" ref="BN136:BN199" si="79">IF(AZ136=0,"",$Y136)</f>
        <v/>
      </c>
      <c r="BO136" s="58" t="str">
        <f t="shared" ref="BO136:BO199" si="80">IF(BA136=0,"",$Y136+1)</f>
        <v/>
      </c>
      <c r="BP136" s="58" t="str">
        <f t="shared" ref="BP136:BP199" si="81">IF(BB136=0,"",$Y136+2)</f>
        <v/>
      </c>
      <c r="BQ136" s="58" t="str">
        <f t="shared" ref="BQ136:BQ199" si="82">IF(BC136=0,"",$Y136+3)</f>
        <v/>
      </c>
      <c r="BR136" s="58" t="str">
        <f t="shared" ref="BR136:BR199" si="83">IF(BD136=0,"",$Y136+4)</f>
        <v/>
      </c>
    </row>
    <row r="137" spans="15:70" x14ac:dyDescent="0.2">
      <c r="O137" s="47" t="str">
        <f t="shared" ref="O137:O200" si="84">IF(P137="","",INT((P137-DATE(YEAR(P137-WEEKDAY(P137-1)+4),1,3)+WEEKDAY(DATE(YEAR(P137-WEEKDAY(P137-1)+4),1,3))+5)/7)
)</f>
        <v/>
      </c>
      <c r="P137" s="53" t="str">
        <f t="shared" si="64"/>
        <v/>
      </c>
      <c r="Q137" s="169"/>
      <c r="R137" s="170"/>
      <c r="S137" s="170"/>
      <c r="T137" s="170"/>
      <c r="U137" s="171"/>
      <c r="V137" s="168"/>
      <c r="W137" s="144"/>
      <c r="X137" s="47" t="str">
        <f t="shared" si="65"/>
        <v/>
      </c>
      <c r="Y137" s="53" t="str">
        <f t="shared" si="72"/>
        <v/>
      </c>
      <c r="Z137" s="169"/>
      <c r="AA137" s="170"/>
      <c r="AB137" s="170"/>
      <c r="AC137" s="170"/>
      <c r="AD137" s="171"/>
      <c r="AE137" s="168"/>
      <c r="AF137" s="54" t="str">
        <f t="shared" si="58"/>
        <v/>
      </c>
      <c r="AG137" s="24"/>
      <c r="AH137" s="24"/>
      <c r="AI137" s="62"/>
      <c r="AJ137" s="62"/>
      <c r="AK137" s="62"/>
      <c r="AL137" s="62"/>
      <c r="AN137" s="20"/>
      <c r="AS137" s="56">
        <f t="shared" si="66"/>
        <v>0</v>
      </c>
      <c r="AT137" s="56">
        <f t="shared" si="73"/>
        <v>0</v>
      </c>
      <c r="AU137" s="56">
        <f t="shared" si="74"/>
        <v>0</v>
      </c>
      <c r="AV137" s="56">
        <f t="shared" si="75"/>
        <v>0</v>
      </c>
      <c r="AW137" s="56">
        <f t="shared" si="76"/>
        <v>0</v>
      </c>
      <c r="AX137" s="57">
        <f t="shared" si="77"/>
        <v>0</v>
      </c>
      <c r="AY137" s="57">
        <f>SUM($AX$7:AX137)</f>
        <v>0</v>
      </c>
      <c r="AZ137" s="56">
        <f t="shared" si="67"/>
        <v>0</v>
      </c>
      <c r="BA137" s="56">
        <f t="shared" si="68"/>
        <v>0</v>
      </c>
      <c r="BB137" s="56">
        <f t="shared" si="69"/>
        <v>0</v>
      </c>
      <c r="BC137" s="56">
        <f t="shared" si="70"/>
        <v>0</v>
      </c>
      <c r="BD137" s="56">
        <f t="shared" si="71"/>
        <v>0</v>
      </c>
      <c r="BE137" s="57">
        <f t="shared" si="78"/>
        <v>0</v>
      </c>
      <c r="BF137" s="57">
        <f>SUM($BE$7:BE137)</f>
        <v>0</v>
      </c>
      <c r="BH137" s="58" t="str">
        <f t="shared" si="59"/>
        <v/>
      </c>
      <c r="BI137" s="58" t="str">
        <f t="shared" si="60"/>
        <v/>
      </c>
      <c r="BJ137" s="58" t="str">
        <f t="shared" si="61"/>
        <v/>
      </c>
      <c r="BK137" s="58" t="str">
        <f t="shared" si="62"/>
        <v/>
      </c>
      <c r="BL137" s="58" t="str">
        <f t="shared" si="63"/>
        <v/>
      </c>
      <c r="BN137" s="58" t="str">
        <f t="shared" si="79"/>
        <v/>
      </c>
      <c r="BO137" s="58" t="str">
        <f t="shared" si="80"/>
        <v/>
      </c>
      <c r="BP137" s="58" t="str">
        <f t="shared" si="81"/>
        <v/>
      </c>
      <c r="BQ137" s="58" t="str">
        <f t="shared" si="82"/>
        <v/>
      </c>
      <c r="BR137" s="58" t="str">
        <f t="shared" si="83"/>
        <v/>
      </c>
    </row>
    <row r="138" spans="15:70" x14ac:dyDescent="0.2">
      <c r="O138" s="47" t="str">
        <f t="shared" si="84"/>
        <v/>
      </c>
      <c r="P138" s="53" t="str">
        <f t="shared" si="64"/>
        <v/>
      </c>
      <c r="Q138" s="169"/>
      <c r="R138" s="170"/>
      <c r="S138" s="170"/>
      <c r="T138" s="170"/>
      <c r="U138" s="171"/>
      <c r="V138" s="168"/>
      <c r="W138" s="144"/>
      <c r="X138" s="47" t="str">
        <f t="shared" si="65"/>
        <v/>
      </c>
      <c r="Y138" s="53" t="str">
        <f t="shared" si="72"/>
        <v/>
      </c>
      <c r="Z138" s="169"/>
      <c r="AA138" s="170"/>
      <c r="AB138" s="170"/>
      <c r="AC138" s="170"/>
      <c r="AD138" s="171"/>
      <c r="AE138" s="168"/>
      <c r="AF138" s="54" t="str">
        <f t="shared" si="58"/>
        <v/>
      </c>
      <c r="AG138" s="24"/>
      <c r="AH138" s="24"/>
      <c r="AI138" s="62"/>
      <c r="AJ138" s="62"/>
      <c r="AK138" s="62"/>
      <c r="AL138" s="62"/>
      <c r="AN138" s="20"/>
      <c r="AS138" s="56">
        <f t="shared" si="66"/>
        <v>0</v>
      </c>
      <c r="AT138" s="56">
        <f t="shared" si="73"/>
        <v>0</v>
      </c>
      <c r="AU138" s="56">
        <f t="shared" si="74"/>
        <v>0</v>
      </c>
      <c r="AV138" s="56">
        <f t="shared" si="75"/>
        <v>0</v>
      </c>
      <c r="AW138" s="56">
        <f t="shared" si="76"/>
        <v>0</v>
      </c>
      <c r="AX138" s="57">
        <f t="shared" si="77"/>
        <v>0</v>
      </c>
      <c r="AY138" s="57">
        <f>SUM($AX$7:AX138)</f>
        <v>0</v>
      </c>
      <c r="AZ138" s="56">
        <f t="shared" si="67"/>
        <v>0</v>
      </c>
      <c r="BA138" s="56">
        <f t="shared" si="68"/>
        <v>0</v>
      </c>
      <c r="BB138" s="56">
        <f t="shared" si="69"/>
        <v>0</v>
      </c>
      <c r="BC138" s="56">
        <f t="shared" si="70"/>
        <v>0</v>
      </c>
      <c r="BD138" s="56">
        <f t="shared" si="71"/>
        <v>0</v>
      </c>
      <c r="BE138" s="57">
        <f t="shared" si="78"/>
        <v>0</v>
      </c>
      <c r="BF138" s="57">
        <f>SUM($BE$7:BE138)</f>
        <v>0</v>
      </c>
      <c r="BH138" s="58" t="str">
        <f t="shared" si="59"/>
        <v/>
      </c>
      <c r="BI138" s="58" t="str">
        <f t="shared" si="60"/>
        <v/>
      </c>
      <c r="BJ138" s="58" t="str">
        <f t="shared" si="61"/>
        <v/>
      </c>
      <c r="BK138" s="58" t="str">
        <f t="shared" si="62"/>
        <v/>
      </c>
      <c r="BL138" s="58" t="str">
        <f t="shared" si="63"/>
        <v/>
      </c>
      <c r="BN138" s="58" t="str">
        <f t="shared" si="79"/>
        <v/>
      </c>
      <c r="BO138" s="58" t="str">
        <f t="shared" si="80"/>
        <v/>
      </c>
      <c r="BP138" s="58" t="str">
        <f t="shared" si="81"/>
        <v/>
      </c>
      <c r="BQ138" s="58" t="str">
        <f t="shared" si="82"/>
        <v/>
      </c>
      <c r="BR138" s="58" t="str">
        <f t="shared" si="83"/>
        <v/>
      </c>
    </row>
    <row r="139" spans="15:70" x14ac:dyDescent="0.2">
      <c r="O139" s="47" t="str">
        <f t="shared" si="84"/>
        <v/>
      </c>
      <c r="P139" s="53" t="str">
        <f t="shared" si="64"/>
        <v/>
      </c>
      <c r="Q139" s="169"/>
      <c r="R139" s="170"/>
      <c r="S139" s="170"/>
      <c r="T139" s="170"/>
      <c r="U139" s="171"/>
      <c r="V139" s="168"/>
      <c r="W139" s="144"/>
      <c r="X139" s="47" t="str">
        <f t="shared" si="65"/>
        <v/>
      </c>
      <c r="Y139" s="53" t="str">
        <f t="shared" si="72"/>
        <v/>
      </c>
      <c r="Z139" s="169"/>
      <c r="AA139" s="170"/>
      <c r="AB139" s="170"/>
      <c r="AC139" s="170"/>
      <c r="AD139" s="171"/>
      <c r="AE139" s="168"/>
      <c r="AF139" s="54" t="str">
        <f t="shared" si="58"/>
        <v/>
      </c>
      <c r="AG139" s="24"/>
      <c r="AH139" s="24"/>
      <c r="AI139" s="62"/>
      <c r="AJ139" s="62"/>
      <c r="AK139" s="62"/>
      <c r="AL139" s="62"/>
      <c r="AN139" s="20"/>
      <c r="AS139" s="56">
        <f t="shared" si="66"/>
        <v>0</v>
      </c>
      <c r="AT139" s="56">
        <f t="shared" si="73"/>
        <v>0</v>
      </c>
      <c r="AU139" s="56">
        <f t="shared" si="74"/>
        <v>0</v>
      </c>
      <c r="AV139" s="56">
        <f t="shared" si="75"/>
        <v>0</v>
      </c>
      <c r="AW139" s="56">
        <f t="shared" si="76"/>
        <v>0</v>
      </c>
      <c r="AX139" s="57">
        <f t="shared" si="77"/>
        <v>0</v>
      </c>
      <c r="AY139" s="57">
        <f>SUM($AX$7:AX139)</f>
        <v>0</v>
      </c>
      <c r="AZ139" s="56">
        <f t="shared" si="67"/>
        <v>0</v>
      </c>
      <c r="BA139" s="56">
        <f t="shared" si="68"/>
        <v>0</v>
      </c>
      <c r="BB139" s="56">
        <f t="shared" si="69"/>
        <v>0</v>
      </c>
      <c r="BC139" s="56">
        <f t="shared" si="70"/>
        <v>0</v>
      </c>
      <c r="BD139" s="56">
        <f t="shared" si="71"/>
        <v>0</v>
      </c>
      <c r="BE139" s="57">
        <f t="shared" si="78"/>
        <v>0</v>
      </c>
      <c r="BF139" s="57">
        <f>SUM($BE$7:BE139)</f>
        <v>0</v>
      </c>
      <c r="BH139" s="58" t="str">
        <f t="shared" si="59"/>
        <v/>
      </c>
      <c r="BI139" s="58" t="str">
        <f t="shared" si="60"/>
        <v/>
      </c>
      <c r="BJ139" s="58" t="str">
        <f t="shared" si="61"/>
        <v/>
      </c>
      <c r="BK139" s="58" t="str">
        <f t="shared" si="62"/>
        <v/>
      </c>
      <c r="BL139" s="58" t="str">
        <f t="shared" si="63"/>
        <v/>
      </c>
      <c r="BN139" s="58" t="str">
        <f t="shared" si="79"/>
        <v/>
      </c>
      <c r="BO139" s="58" t="str">
        <f t="shared" si="80"/>
        <v/>
      </c>
      <c r="BP139" s="58" t="str">
        <f t="shared" si="81"/>
        <v/>
      </c>
      <c r="BQ139" s="58" t="str">
        <f t="shared" si="82"/>
        <v/>
      </c>
      <c r="BR139" s="58" t="str">
        <f t="shared" si="83"/>
        <v/>
      </c>
    </row>
    <row r="140" spans="15:70" x14ac:dyDescent="0.2">
      <c r="O140" s="47" t="str">
        <f t="shared" si="84"/>
        <v/>
      </c>
      <c r="P140" s="53" t="str">
        <f t="shared" si="64"/>
        <v/>
      </c>
      <c r="Q140" s="169"/>
      <c r="R140" s="170"/>
      <c r="S140" s="170"/>
      <c r="T140" s="170"/>
      <c r="U140" s="171"/>
      <c r="V140" s="168"/>
      <c r="W140" s="144"/>
      <c r="X140" s="47" t="str">
        <f t="shared" si="65"/>
        <v/>
      </c>
      <c r="Y140" s="53" t="str">
        <f t="shared" si="72"/>
        <v/>
      </c>
      <c r="Z140" s="169"/>
      <c r="AA140" s="170"/>
      <c r="AB140" s="170"/>
      <c r="AC140" s="170"/>
      <c r="AD140" s="171"/>
      <c r="AE140" s="168"/>
      <c r="AF140" s="54" t="str">
        <f t="shared" si="58"/>
        <v/>
      </c>
      <c r="AG140" s="24"/>
      <c r="AH140" s="24"/>
      <c r="AI140" s="62"/>
      <c r="AJ140" s="62"/>
      <c r="AK140" s="62"/>
      <c r="AL140" s="62"/>
      <c r="AN140" s="20"/>
      <c r="AS140" s="56">
        <f t="shared" si="66"/>
        <v>0</v>
      </c>
      <c r="AT140" s="56">
        <f t="shared" si="73"/>
        <v>0</v>
      </c>
      <c r="AU140" s="56">
        <f t="shared" si="74"/>
        <v>0</v>
      </c>
      <c r="AV140" s="56">
        <f t="shared" si="75"/>
        <v>0</v>
      </c>
      <c r="AW140" s="56">
        <f t="shared" si="76"/>
        <v>0</v>
      </c>
      <c r="AX140" s="57">
        <f t="shared" si="77"/>
        <v>0</v>
      </c>
      <c r="AY140" s="57">
        <f>SUM($AX$7:AX140)</f>
        <v>0</v>
      </c>
      <c r="AZ140" s="56">
        <f t="shared" si="67"/>
        <v>0</v>
      </c>
      <c r="BA140" s="56">
        <f t="shared" si="68"/>
        <v>0</v>
      </c>
      <c r="BB140" s="56">
        <f t="shared" si="69"/>
        <v>0</v>
      </c>
      <c r="BC140" s="56">
        <f t="shared" si="70"/>
        <v>0</v>
      </c>
      <c r="BD140" s="56">
        <f t="shared" si="71"/>
        <v>0</v>
      </c>
      <c r="BE140" s="57">
        <f t="shared" si="78"/>
        <v>0</v>
      </c>
      <c r="BF140" s="57">
        <f>SUM($BE$7:BE140)</f>
        <v>0</v>
      </c>
      <c r="BH140" s="58" t="str">
        <f t="shared" si="59"/>
        <v/>
      </c>
      <c r="BI140" s="58" t="str">
        <f t="shared" si="60"/>
        <v/>
      </c>
      <c r="BJ140" s="58" t="str">
        <f t="shared" si="61"/>
        <v/>
      </c>
      <c r="BK140" s="58" t="str">
        <f t="shared" si="62"/>
        <v/>
      </c>
      <c r="BL140" s="58" t="str">
        <f t="shared" si="63"/>
        <v/>
      </c>
      <c r="BN140" s="58" t="str">
        <f t="shared" si="79"/>
        <v/>
      </c>
      <c r="BO140" s="58" t="str">
        <f t="shared" si="80"/>
        <v/>
      </c>
      <c r="BP140" s="58" t="str">
        <f t="shared" si="81"/>
        <v/>
      </c>
      <c r="BQ140" s="58" t="str">
        <f t="shared" si="82"/>
        <v/>
      </c>
      <c r="BR140" s="58" t="str">
        <f t="shared" si="83"/>
        <v/>
      </c>
    </row>
    <row r="141" spans="15:70" x14ac:dyDescent="0.2">
      <c r="O141" s="47" t="str">
        <f t="shared" si="84"/>
        <v/>
      </c>
      <c r="P141" s="53" t="str">
        <f t="shared" si="64"/>
        <v/>
      </c>
      <c r="Q141" s="169"/>
      <c r="R141" s="170"/>
      <c r="S141" s="170"/>
      <c r="T141" s="170"/>
      <c r="U141" s="171"/>
      <c r="V141" s="168"/>
      <c r="W141" s="144"/>
      <c r="X141" s="47" t="str">
        <f t="shared" si="65"/>
        <v/>
      </c>
      <c r="Y141" s="53" t="str">
        <f t="shared" si="72"/>
        <v/>
      </c>
      <c r="Z141" s="169"/>
      <c r="AA141" s="170"/>
      <c r="AB141" s="170"/>
      <c r="AC141" s="170"/>
      <c r="AD141" s="171"/>
      <c r="AE141" s="168"/>
      <c r="AF141" s="54" t="str">
        <f t="shared" si="58"/>
        <v/>
      </c>
      <c r="AG141" s="24"/>
      <c r="AH141" s="24"/>
      <c r="AI141" s="62"/>
      <c r="AJ141" s="62"/>
      <c r="AK141" s="62"/>
      <c r="AL141" s="62"/>
      <c r="AN141" s="20"/>
      <c r="AS141" s="56">
        <f t="shared" si="66"/>
        <v>0</v>
      </c>
      <c r="AT141" s="56">
        <f t="shared" si="73"/>
        <v>0</v>
      </c>
      <c r="AU141" s="56">
        <f t="shared" si="74"/>
        <v>0</v>
      </c>
      <c r="AV141" s="56">
        <f t="shared" si="75"/>
        <v>0</v>
      </c>
      <c r="AW141" s="56">
        <f t="shared" si="76"/>
        <v>0</v>
      </c>
      <c r="AX141" s="57">
        <f t="shared" si="77"/>
        <v>0</v>
      </c>
      <c r="AY141" s="57">
        <f>SUM($AX$7:AX141)</f>
        <v>0</v>
      </c>
      <c r="AZ141" s="56">
        <f t="shared" si="67"/>
        <v>0</v>
      </c>
      <c r="BA141" s="56">
        <f t="shared" si="68"/>
        <v>0</v>
      </c>
      <c r="BB141" s="56">
        <f t="shared" si="69"/>
        <v>0</v>
      </c>
      <c r="BC141" s="56">
        <f t="shared" si="70"/>
        <v>0</v>
      </c>
      <c r="BD141" s="56">
        <f t="shared" si="71"/>
        <v>0</v>
      </c>
      <c r="BE141" s="57">
        <f t="shared" si="78"/>
        <v>0</v>
      </c>
      <c r="BF141" s="57">
        <f>SUM($BE$7:BE141)</f>
        <v>0</v>
      </c>
      <c r="BH141" s="58" t="str">
        <f t="shared" si="59"/>
        <v/>
      </c>
      <c r="BI141" s="58" t="str">
        <f t="shared" si="60"/>
        <v/>
      </c>
      <c r="BJ141" s="58" t="str">
        <f t="shared" si="61"/>
        <v/>
      </c>
      <c r="BK141" s="58" t="str">
        <f t="shared" si="62"/>
        <v/>
      </c>
      <c r="BL141" s="58" t="str">
        <f t="shared" si="63"/>
        <v/>
      </c>
      <c r="BN141" s="58" t="str">
        <f t="shared" si="79"/>
        <v/>
      </c>
      <c r="BO141" s="58" t="str">
        <f t="shared" si="80"/>
        <v/>
      </c>
      <c r="BP141" s="58" t="str">
        <f t="shared" si="81"/>
        <v/>
      </c>
      <c r="BQ141" s="58" t="str">
        <f t="shared" si="82"/>
        <v/>
      </c>
      <c r="BR141" s="58" t="str">
        <f t="shared" si="83"/>
        <v/>
      </c>
    </row>
    <row r="142" spans="15:70" x14ac:dyDescent="0.2">
      <c r="O142" s="47" t="str">
        <f t="shared" si="84"/>
        <v/>
      </c>
      <c r="P142" s="53" t="str">
        <f t="shared" si="64"/>
        <v/>
      </c>
      <c r="Q142" s="169"/>
      <c r="R142" s="170"/>
      <c r="S142" s="170"/>
      <c r="T142" s="170"/>
      <c r="U142" s="171"/>
      <c r="V142" s="168"/>
      <c r="W142" s="144"/>
      <c r="X142" s="47" t="str">
        <f t="shared" si="65"/>
        <v/>
      </c>
      <c r="Y142" s="53" t="str">
        <f t="shared" si="72"/>
        <v/>
      </c>
      <c r="Z142" s="169"/>
      <c r="AA142" s="170"/>
      <c r="AB142" s="170"/>
      <c r="AC142" s="170"/>
      <c r="AD142" s="171"/>
      <c r="AE142" s="168"/>
      <c r="AF142" s="54" t="str">
        <f t="shared" si="58"/>
        <v/>
      </c>
      <c r="AG142" s="24"/>
      <c r="AH142" s="24"/>
      <c r="AI142" s="62"/>
      <c r="AJ142" s="62"/>
      <c r="AK142" s="62"/>
      <c r="AL142" s="62"/>
      <c r="AN142" s="20"/>
      <c r="AS142" s="56">
        <f t="shared" si="66"/>
        <v>0</v>
      </c>
      <c r="AT142" s="56">
        <f t="shared" si="73"/>
        <v>0</v>
      </c>
      <c r="AU142" s="56">
        <f t="shared" si="74"/>
        <v>0</v>
      </c>
      <c r="AV142" s="56">
        <f t="shared" si="75"/>
        <v>0</v>
      </c>
      <c r="AW142" s="56">
        <f t="shared" si="76"/>
        <v>0</v>
      </c>
      <c r="AX142" s="57">
        <f t="shared" si="77"/>
        <v>0</v>
      </c>
      <c r="AY142" s="57">
        <f>SUM($AX$7:AX142)</f>
        <v>0</v>
      </c>
      <c r="AZ142" s="56">
        <f t="shared" si="67"/>
        <v>0</v>
      </c>
      <c r="BA142" s="56">
        <f t="shared" si="68"/>
        <v>0</v>
      </c>
      <c r="BB142" s="56">
        <f t="shared" si="69"/>
        <v>0</v>
      </c>
      <c r="BC142" s="56">
        <f t="shared" si="70"/>
        <v>0</v>
      </c>
      <c r="BD142" s="56">
        <f t="shared" si="71"/>
        <v>0</v>
      </c>
      <c r="BE142" s="57">
        <f t="shared" si="78"/>
        <v>0</v>
      </c>
      <c r="BF142" s="57">
        <f>SUM($BE$7:BE142)</f>
        <v>0</v>
      </c>
      <c r="BH142" s="58" t="str">
        <f t="shared" si="59"/>
        <v/>
      </c>
      <c r="BI142" s="58" t="str">
        <f t="shared" si="60"/>
        <v/>
      </c>
      <c r="BJ142" s="58" t="str">
        <f t="shared" si="61"/>
        <v/>
      </c>
      <c r="BK142" s="58" t="str">
        <f t="shared" si="62"/>
        <v/>
      </c>
      <c r="BL142" s="58" t="str">
        <f t="shared" si="63"/>
        <v/>
      </c>
      <c r="BN142" s="58" t="str">
        <f t="shared" si="79"/>
        <v/>
      </c>
      <c r="BO142" s="58" t="str">
        <f t="shared" si="80"/>
        <v/>
      </c>
      <c r="BP142" s="58" t="str">
        <f t="shared" si="81"/>
        <v/>
      </c>
      <c r="BQ142" s="58" t="str">
        <f t="shared" si="82"/>
        <v/>
      </c>
      <c r="BR142" s="58" t="str">
        <f t="shared" si="83"/>
        <v/>
      </c>
    </row>
    <row r="143" spans="15:70" x14ac:dyDescent="0.2">
      <c r="O143" s="47" t="str">
        <f t="shared" si="84"/>
        <v/>
      </c>
      <c r="P143" s="53" t="str">
        <f t="shared" si="64"/>
        <v/>
      </c>
      <c r="Q143" s="169"/>
      <c r="R143" s="170"/>
      <c r="S143" s="170"/>
      <c r="T143" s="170"/>
      <c r="U143" s="171"/>
      <c r="V143" s="168"/>
      <c r="W143" s="144"/>
      <c r="X143" s="47" t="str">
        <f t="shared" si="65"/>
        <v/>
      </c>
      <c r="Y143" s="53" t="str">
        <f t="shared" si="72"/>
        <v/>
      </c>
      <c r="Z143" s="169"/>
      <c r="AA143" s="170"/>
      <c r="AB143" s="170"/>
      <c r="AC143" s="170"/>
      <c r="AD143" s="171"/>
      <c r="AE143" s="168"/>
      <c r="AF143" s="54" t="str">
        <f t="shared" ref="AF143:AF206" si="85">IF(AND(AE142="",OR(Z142&lt;&gt;"",AA142&lt;&gt;"",AB142&lt;&gt;"",AC142&lt;&gt;"",AD142&lt;&gt;"")),"?",IF(AND(AE142&lt;&gt;"",Z142="",AA142="",AB142="",AC142="",AD142=""),"X",""))</f>
        <v/>
      </c>
      <c r="AG143" s="24"/>
      <c r="AH143" s="24"/>
      <c r="AI143" s="62"/>
      <c r="AJ143" s="62"/>
      <c r="AK143" s="62"/>
      <c r="AL143" s="62"/>
      <c r="AN143" s="20"/>
      <c r="AS143" s="56">
        <f t="shared" si="66"/>
        <v>0</v>
      </c>
      <c r="AT143" s="56">
        <f t="shared" si="73"/>
        <v>0</v>
      </c>
      <c r="AU143" s="56">
        <f t="shared" si="74"/>
        <v>0</v>
      </c>
      <c r="AV143" s="56">
        <f t="shared" si="75"/>
        <v>0</v>
      </c>
      <c r="AW143" s="56">
        <f t="shared" si="76"/>
        <v>0</v>
      </c>
      <c r="AX143" s="57">
        <f t="shared" si="77"/>
        <v>0</v>
      </c>
      <c r="AY143" s="57">
        <f>SUM($AX$7:AX143)</f>
        <v>0</v>
      </c>
      <c r="AZ143" s="56">
        <f t="shared" si="67"/>
        <v>0</v>
      </c>
      <c r="BA143" s="56">
        <f t="shared" si="68"/>
        <v>0</v>
      </c>
      <c r="BB143" s="56">
        <f t="shared" si="69"/>
        <v>0</v>
      </c>
      <c r="BC143" s="56">
        <f t="shared" si="70"/>
        <v>0</v>
      </c>
      <c r="BD143" s="56">
        <f t="shared" si="71"/>
        <v>0</v>
      </c>
      <c r="BE143" s="57">
        <f t="shared" si="78"/>
        <v>0</v>
      </c>
      <c r="BF143" s="57">
        <f>SUM($BE$7:BE143)</f>
        <v>0</v>
      </c>
      <c r="BH143" s="58" t="str">
        <f t="shared" si="59"/>
        <v/>
      </c>
      <c r="BI143" s="58" t="str">
        <f t="shared" si="60"/>
        <v/>
      </c>
      <c r="BJ143" s="58" t="str">
        <f t="shared" si="61"/>
        <v/>
      </c>
      <c r="BK143" s="58" t="str">
        <f t="shared" si="62"/>
        <v/>
      </c>
      <c r="BL143" s="58" t="str">
        <f t="shared" si="63"/>
        <v/>
      </c>
      <c r="BN143" s="58" t="str">
        <f t="shared" si="79"/>
        <v/>
      </c>
      <c r="BO143" s="58" t="str">
        <f t="shared" si="80"/>
        <v/>
      </c>
      <c r="BP143" s="58" t="str">
        <f t="shared" si="81"/>
        <v/>
      </c>
      <c r="BQ143" s="58" t="str">
        <f t="shared" si="82"/>
        <v/>
      </c>
      <c r="BR143" s="58" t="str">
        <f t="shared" si="83"/>
        <v/>
      </c>
    </row>
    <row r="144" spans="15:70" x14ac:dyDescent="0.2">
      <c r="O144" s="47" t="str">
        <f t="shared" si="84"/>
        <v/>
      </c>
      <c r="P144" s="53" t="str">
        <f t="shared" si="64"/>
        <v/>
      </c>
      <c r="Q144" s="169"/>
      <c r="R144" s="170"/>
      <c r="S144" s="170"/>
      <c r="T144" s="170"/>
      <c r="U144" s="171"/>
      <c r="V144" s="168"/>
      <c r="W144" s="144"/>
      <c r="X144" s="47" t="str">
        <f t="shared" si="65"/>
        <v/>
      </c>
      <c r="Y144" s="53" t="str">
        <f t="shared" si="72"/>
        <v/>
      </c>
      <c r="Z144" s="169"/>
      <c r="AA144" s="170"/>
      <c r="AB144" s="170"/>
      <c r="AC144" s="170"/>
      <c r="AD144" s="171"/>
      <c r="AE144" s="168"/>
      <c r="AF144" s="54" t="str">
        <f t="shared" si="85"/>
        <v/>
      </c>
      <c r="AG144" s="24"/>
      <c r="AH144" s="24"/>
      <c r="AI144" s="62"/>
      <c r="AJ144" s="62"/>
      <c r="AK144" s="62"/>
      <c r="AL144" s="62"/>
      <c r="AN144" s="20"/>
      <c r="AS144" s="56">
        <f t="shared" si="66"/>
        <v>0</v>
      </c>
      <c r="AT144" s="56">
        <f t="shared" si="73"/>
        <v>0</v>
      </c>
      <c r="AU144" s="56">
        <f t="shared" si="74"/>
        <v>0</v>
      </c>
      <c r="AV144" s="56">
        <f t="shared" si="75"/>
        <v>0</v>
      </c>
      <c r="AW144" s="56">
        <f t="shared" si="76"/>
        <v>0</v>
      </c>
      <c r="AX144" s="57">
        <f t="shared" si="77"/>
        <v>0</v>
      </c>
      <c r="AY144" s="57">
        <f>SUM($AX$7:AX144)</f>
        <v>0</v>
      </c>
      <c r="AZ144" s="56">
        <f t="shared" si="67"/>
        <v>0</v>
      </c>
      <c r="BA144" s="56">
        <f t="shared" si="68"/>
        <v>0</v>
      </c>
      <c r="BB144" s="56">
        <f t="shared" si="69"/>
        <v>0</v>
      </c>
      <c r="BC144" s="56">
        <f t="shared" si="70"/>
        <v>0</v>
      </c>
      <c r="BD144" s="56">
        <f t="shared" si="71"/>
        <v>0</v>
      </c>
      <c r="BE144" s="57">
        <f t="shared" si="78"/>
        <v>0</v>
      </c>
      <c r="BF144" s="57">
        <f>SUM($BE$7:BE144)</f>
        <v>0</v>
      </c>
      <c r="BH144" s="58" t="str">
        <f t="shared" si="59"/>
        <v/>
      </c>
      <c r="BI144" s="58" t="str">
        <f t="shared" si="60"/>
        <v/>
      </c>
      <c r="BJ144" s="58" t="str">
        <f t="shared" si="61"/>
        <v/>
      </c>
      <c r="BK144" s="58" t="str">
        <f t="shared" si="62"/>
        <v/>
      </c>
      <c r="BL144" s="58" t="str">
        <f t="shared" si="63"/>
        <v/>
      </c>
      <c r="BN144" s="58" t="str">
        <f t="shared" si="79"/>
        <v/>
      </c>
      <c r="BO144" s="58" t="str">
        <f t="shared" si="80"/>
        <v/>
      </c>
      <c r="BP144" s="58" t="str">
        <f t="shared" si="81"/>
        <v/>
      </c>
      <c r="BQ144" s="58" t="str">
        <f t="shared" si="82"/>
        <v/>
      </c>
      <c r="BR144" s="58" t="str">
        <f t="shared" si="83"/>
        <v/>
      </c>
    </row>
    <row r="145" spans="15:70" x14ac:dyDescent="0.2">
      <c r="O145" s="47" t="str">
        <f t="shared" si="84"/>
        <v/>
      </c>
      <c r="P145" s="53" t="str">
        <f t="shared" si="64"/>
        <v/>
      </c>
      <c r="Q145" s="169"/>
      <c r="R145" s="170"/>
      <c r="S145" s="170"/>
      <c r="T145" s="170"/>
      <c r="U145" s="171"/>
      <c r="V145" s="168"/>
      <c r="W145" s="144"/>
      <c r="X145" s="47" t="str">
        <f t="shared" si="65"/>
        <v/>
      </c>
      <c r="Y145" s="53" t="str">
        <f t="shared" si="72"/>
        <v/>
      </c>
      <c r="Z145" s="169"/>
      <c r="AA145" s="170"/>
      <c r="AB145" s="170"/>
      <c r="AC145" s="170"/>
      <c r="AD145" s="171"/>
      <c r="AE145" s="168"/>
      <c r="AF145" s="54" t="str">
        <f t="shared" si="85"/>
        <v/>
      </c>
      <c r="AG145" s="24"/>
      <c r="AH145" s="24"/>
      <c r="AI145" s="62"/>
      <c r="AJ145" s="62"/>
      <c r="AK145" s="62"/>
      <c r="AL145" s="62"/>
      <c r="AN145" s="20"/>
      <c r="AS145" s="56">
        <f t="shared" si="66"/>
        <v>0</v>
      </c>
      <c r="AT145" s="56">
        <f t="shared" si="73"/>
        <v>0</v>
      </c>
      <c r="AU145" s="56">
        <f t="shared" si="74"/>
        <v>0</v>
      </c>
      <c r="AV145" s="56">
        <f t="shared" si="75"/>
        <v>0</v>
      </c>
      <c r="AW145" s="56">
        <f t="shared" si="76"/>
        <v>0</v>
      </c>
      <c r="AX145" s="57">
        <f t="shared" si="77"/>
        <v>0</v>
      </c>
      <c r="AY145" s="57">
        <f>SUM($AX$7:AX145)</f>
        <v>0</v>
      </c>
      <c r="AZ145" s="56">
        <f t="shared" si="67"/>
        <v>0</v>
      </c>
      <c r="BA145" s="56">
        <f t="shared" si="68"/>
        <v>0</v>
      </c>
      <c r="BB145" s="56">
        <f t="shared" si="69"/>
        <v>0</v>
      </c>
      <c r="BC145" s="56">
        <f t="shared" si="70"/>
        <v>0</v>
      </c>
      <c r="BD145" s="56">
        <f t="shared" si="71"/>
        <v>0</v>
      </c>
      <c r="BE145" s="57">
        <f t="shared" si="78"/>
        <v>0</v>
      </c>
      <c r="BF145" s="57">
        <f>SUM($BE$7:BE145)</f>
        <v>0</v>
      </c>
      <c r="BH145" s="58" t="str">
        <f t="shared" si="59"/>
        <v/>
      </c>
      <c r="BI145" s="58" t="str">
        <f t="shared" si="60"/>
        <v/>
      </c>
      <c r="BJ145" s="58" t="str">
        <f t="shared" si="61"/>
        <v/>
      </c>
      <c r="BK145" s="58" t="str">
        <f t="shared" si="62"/>
        <v/>
      </c>
      <c r="BL145" s="58" t="str">
        <f t="shared" si="63"/>
        <v/>
      </c>
      <c r="BN145" s="58" t="str">
        <f t="shared" si="79"/>
        <v/>
      </c>
      <c r="BO145" s="58" t="str">
        <f t="shared" si="80"/>
        <v/>
      </c>
      <c r="BP145" s="58" t="str">
        <f t="shared" si="81"/>
        <v/>
      </c>
      <c r="BQ145" s="58" t="str">
        <f t="shared" si="82"/>
        <v/>
      </c>
      <c r="BR145" s="58" t="str">
        <f t="shared" si="83"/>
        <v/>
      </c>
    </row>
    <row r="146" spans="15:70" x14ac:dyDescent="0.2">
      <c r="O146" s="47" t="str">
        <f t="shared" si="84"/>
        <v/>
      </c>
      <c r="P146" s="53" t="str">
        <f t="shared" si="64"/>
        <v/>
      </c>
      <c r="Q146" s="169"/>
      <c r="R146" s="170"/>
      <c r="S146" s="170"/>
      <c r="T146" s="170"/>
      <c r="U146" s="171"/>
      <c r="V146" s="168"/>
      <c r="W146" s="144"/>
      <c r="X146" s="47" t="str">
        <f t="shared" si="65"/>
        <v/>
      </c>
      <c r="Y146" s="53" t="str">
        <f t="shared" si="72"/>
        <v/>
      </c>
      <c r="Z146" s="169"/>
      <c r="AA146" s="170"/>
      <c r="AB146" s="170"/>
      <c r="AC146" s="170"/>
      <c r="AD146" s="171"/>
      <c r="AE146" s="168"/>
      <c r="AF146" s="54" t="str">
        <f t="shared" si="85"/>
        <v/>
      </c>
      <c r="AG146" s="24"/>
      <c r="AH146" s="24"/>
      <c r="AI146" s="62"/>
      <c r="AJ146" s="62"/>
      <c r="AK146" s="62"/>
      <c r="AL146" s="62"/>
      <c r="AN146" s="20"/>
      <c r="AS146" s="56">
        <f t="shared" si="66"/>
        <v>0</v>
      </c>
      <c r="AT146" s="56">
        <f t="shared" si="73"/>
        <v>0</v>
      </c>
      <c r="AU146" s="56">
        <f t="shared" si="74"/>
        <v>0</v>
      </c>
      <c r="AV146" s="56">
        <f t="shared" si="75"/>
        <v>0</v>
      </c>
      <c r="AW146" s="56">
        <f t="shared" si="76"/>
        <v>0</v>
      </c>
      <c r="AX146" s="57">
        <f t="shared" si="77"/>
        <v>0</v>
      </c>
      <c r="AY146" s="57">
        <f>SUM($AX$7:AX146)</f>
        <v>0</v>
      </c>
      <c r="AZ146" s="56">
        <f t="shared" si="67"/>
        <v>0</v>
      </c>
      <c r="BA146" s="56">
        <f t="shared" si="68"/>
        <v>0</v>
      </c>
      <c r="BB146" s="56">
        <f t="shared" si="69"/>
        <v>0</v>
      </c>
      <c r="BC146" s="56">
        <f t="shared" si="70"/>
        <v>0</v>
      </c>
      <c r="BD146" s="56">
        <f t="shared" si="71"/>
        <v>0</v>
      </c>
      <c r="BE146" s="57">
        <f t="shared" si="78"/>
        <v>0</v>
      </c>
      <c r="BF146" s="57">
        <f>SUM($BE$7:BE146)</f>
        <v>0</v>
      </c>
      <c r="BH146" s="58" t="str">
        <f t="shared" si="59"/>
        <v/>
      </c>
      <c r="BI146" s="58" t="str">
        <f t="shared" si="60"/>
        <v/>
      </c>
      <c r="BJ146" s="58" t="str">
        <f t="shared" si="61"/>
        <v/>
      </c>
      <c r="BK146" s="58" t="str">
        <f t="shared" si="62"/>
        <v/>
      </c>
      <c r="BL146" s="58" t="str">
        <f t="shared" si="63"/>
        <v/>
      </c>
      <c r="BN146" s="58" t="str">
        <f t="shared" si="79"/>
        <v/>
      </c>
      <c r="BO146" s="58" t="str">
        <f t="shared" si="80"/>
        <v/>
      </c>
      <c r="BP146" s="58" t="str">
        <f t="shared" si="81"/>
        <v/>
      </c>
      <c r="BQ146" s="58" t="str">
        <f t="shared" si="82"/>
        <v/>
      </c>
      <c r="BR146" s="58" t="str">
        <f t="shared" si="83"/>
        <v/>
      </c>
    </row>
    <row r="147" spans="15:70" x14ac:dyDescent="0.2">
      <c r="O147" s="47" t="str">
        <f t="shared" si="84"/>
        <v/>
      </c>
      <c r="P147" s="53" t="str">
        <f t="shared" si="64"/>
        <v/>
      </c>
      <c r="Q147" s="169"/>
      <c r="R147" s="170"/>
      <c r="S147" s="170"/>
      <c r="T147" s="170"/>
      <c r="U147" s="171"/>
      <c r="V147" s="168"/>
      <c r="W147" s="144"/>
      <c r="X147" s="47" t="str">
        <f t="shared" si="65"/>
        <v/>
      </c>
      <c r="Y147" s="53" t="str">
        <f t="shared" si="72"/>
        <v/>
      </c>
      <c r="Z147" s="169"/>
      <c r="AA147" s="170"/>
      <c r="AB147" s="170"/>
      <c r="AC147" s="170"/>
      <c r="AD147" s="171"/>
      <c r="AE147" s="168"/>
      <c r="AF147" s="54" t="str">
        <f t="shared" si="85"/>
        <v/>
      </c>
      <c r="AG147" s="24"/>
      <c r="AH147" s="24"/>
      <c r="AI147" s="62"/>
      <c r="AJ147" s="62"/>
      <c r="AK147" s="62"/>
      <c r="AL147" s="62"/>
      <c r="AN147" s="20"/>
      <c r="AS147" s="56">
        <f t="shared" si="66"/>
        <v>0</v>
      </c>
      <c r="AT147" s="56">
        <f t="shared" si="73"/>
        <v>0</v>
      </c>
      <c r="AU147" s="56">
        <f t="shared" si="74"/>
        <v>0</v>
      </c>
      <c r="AV147" s="56">
        <f t="shared" si="75"/>
        <v>0</v>
      </c>
      <c r="AW147" s="56">
        <f t="shared" si="76"/>
        <v>0</v>
      </c>
      <c r="AX147" s="57">
        <f t="shared" si="77"/>
        <v>0</v>
      </c>
      <c r="AY147" s="57">
        <f>SUM($AX$7:AX147)</f>
        <v>0</v>
      </c>
      <c r="AZ147" s="56">
        <f t="shared" si="67"/>
        <v>0</v>
      </c>
      <c r="BA147" s="56">
        <f t="shared" si="68"/>
        <v>0</v>
      </c>
      <c r="BB147" s="56">
        <f t="shared" si="69"/>
        <v>0</v>
      </c>
      <c r="BC147" s="56">
        <f t="shared" si="70"/>
        <v>0</v>
      </c>
      <c r="BD147" s="56">
        <f t="shared" si="71"/>
        <v>0</v>
      </c>
      <c r="BE147" s="57">
        <f t="shared" si="78"/>
        <v>0</v>
      </c>
      <c r="BF147" s="57">
        <f>SUM($BE$7:BE147)</f>
        <v>0</v>
      </c>
      <c r="BH147" s="58" t="str">
        <f t="shared" si="59"/>
        <v/>
      </c>
      <c r="BI147" s="58" t="str">
        <f t="shared" si="60"/>
        <v/>
      </c>
      <c r="BJ147" s="58" t="str">
        <f t="shared" si="61"/>
        <v/>
      </c>
      <c r="BK147" s="58" t="str">
        <f t="shared" si="62"/>
        <v/>
      </c>
      <c r="BL147" s="58" t="str">
        <f t="shared" si="63"/>
        <v/>
      </c>
      <c r="BN147" s="58" t="str">
        <f t="shared" si="79"/>
        <v/>
      </c>
      <c r="BO147" s="58" t="str">
        <f t="shared" si="80"/>
        <v/>
      </c>
      <c r="BP147" s="58" t="str">
        <f t="shared" si="81"/>
        <v/>
      </c>
      <c r="BQ147" s="58" t="str">
        <f t="shared" si="82"/>
        <v/>
      </c>
      <c r="BR147" s="58" t="str">
        <f t="shared" si="83"/>
        <v/>
      </c>
    </row>
    <row r="148" spans="15:70" x14ac:dyDescent="0.2">
      <c r="O148" s="47" t="str">
        <f t="shared" si="84"/>
        <v/>
      </c>
      <c r="P148" s="53" t="str">
        <f t="shared" si="64"/>
        <v/>
      </c>
      <c r="Q148" s="169"/>
      <c r="R148" s="170"/>
      <c r="S148" s="170"/>
      <c r="T148" s="170"/>
      <c r="U148" s="171"/>
      <c r="V148" s="168"/>
      <c r="W148" s="144"/>
      <c r="X148" s="47" t="str">
        <f t="shared" si="65"/>
        <v/>
      </c>
      <c r="Y148" s="53" t="str">
        <f t="shared" si="72"/>
        <v/>
      </c>
      <c r="Z148" s="169"/>
      <c r="AA148" s="170"/>
      <c r="AB148" s="170"/>
      <c r="AC148" s="170"/>
      <c r="AD148" s="171"/>
      <c r="AE148" s="168"/>
      <c r="AF148" s="54" t="str">
        <f t="shared" si="85"/>
        <v/>
      </c>
      <c r="AG148" s="24"/>
      <c r="AH148" s="24"/>
      <c r="AI148" s="62"/>
      <c r="AJ148" s="62"/>
      <c r="AK148" s="62"/>
      <c r="AL148" s="62"/>
      <c r="AN148" s="20"/>
      <c r="AS148" s="56">
        <f t="shared" si="66"/>
        <v>0</v>
      </c>
      <c r="AT148" s="56">
        <f t="shared" si="73"/>
        <v>0</v>
      </c>
      <c r="AU148" s="56">
        <f t="shared" si="74"/>
        <v>0</v>
      </c>
      <c r="AV148" s="56">
        <f t="shared" si="75"/>
        <v>0</v>
      </c>
      <c r="AW148" s="56">
        <f t="shared" si="76"/>
        <v>0</v>
      </c>
      <c r="AX148" s="57">
        <f t="shared" si="77"/>
        <v>0</v>
      </c>
      <c r="AY148" s="57">
        <f>SUM($AX$7:AX148)</f>
        <v>0</v>
      </c>
      <c r="AZ148" s="56">
        <f t="shared" si="67"/>
        <v>0</v>
      </c>
      <c r="BA148" s="56">
        <f t="shared" si="68"/>
        <v>0</v>
      </c>
      <c r="BB148" s="56">
        <f t="shared" si="69"/>
        <v>0</v>
      </c>
      <c r="BC148" s="56">
        <f t="shared" si="70"/>
        <v>0</v>
      </c>
      <c r="BD148" s="56">
        <f t="shared" si="71"/>
        <v>0</v>
      </c>
      <c r="BE148" s="57">
        <f t="shared" si="78"/>
        <v>0</v>
      </c>
      <c r="BF148" s="57">
        <f>SUM($BE$7:BE148)</f>
        <v>0</v>
      </c>
      <c r="BH148" s="58" t="str">
        <f t="shared" si="59"/>
        <v/>
      </c>
      <c r="BI148" s="58" t="str">
        <f t="shared" si="60"/>
        <v/>
      </c>
      <c r="BJ148" s="58" t="str">
        <f t="shared" si="61"/>
        <v/>
      </c>
      <c r="BK148" s="58" t="str">
        <f t="shared" si="62"/>
        <v/>
      </c>
      <c r="BL148" s="58" t="str">
        <f t="shared" si="63"/>
        <v/>
      </c>
      <c r="BN148" s="58" t="str">
        <f t="shared" si="79"/>
        <v/>
      </c>
      <c r="BO148" s="58" t="str">
        <f t="shared" si="80"/>
        <v/>
      </c>
      <c r="BP148" s="58" t="str">
        <f t="shared" si="81"/>
        <v/>
      </c>
      <c r="BQ148" s="58" t="str">
        <f t="shared" si="82"/>
        <v/>
      </c>
      <c r="BR148" s="58" t="str">
        <f t="shared" si="83"/>
        <v/>
      </c>
    </row>
    <row r="149" spans="15:70" x14ac:dyDescent="0.2">
      <c r="O149" s="47" t="str">
        <f t="shared" si="84"/>
        <v/>
      </c>
      <c r="P149" s="53" t="str">
        <f t="shared" si="64"/>
        <v/>
      </c>
      <c r="Q149" s="169"/>
      <c r="R149" s="170"/>
      <c r="S149" s="170"/>
      <c r="T149" s="170"/>
      <c r="U149" s="171"/>
      <c r="V149" s="168"/>
      <c r="W149" s="144"/>
      <c r="X149" s="47" t="str">
        <f t="shared" si="65"/>
        <v/>
      </c>
      <c r="Y149" s="53" t="str">
        <f t="shared" si="72"/>
        <v/>
      </c>
      <c r="Z149" s="169"/>
      <c r="AA149" s="170"/>
      <c r="AB149" s="170"/>
      <c r="AC149" s="170"/>
      <c r="AD149" s="171"/>
      <c r="AE149" s="168"/>
      <c r="AF149" s="54" t="str">
        <f t="shared" si="85"/>
        <v/>
      </c>
      <c r="AG149" s="24"/>
      <c r="AH149" s="24"/>
      <c r="AI149" s="62"/>
      <c r="AJ149" s="62"/>
      <c r="AK149" s="62"/>
      <c r="AL149" s="62"/>
      <c r="AN149" s="20"/>
      <c r="AS149" s="56">
        <f t="shared" si="66"/>
        <v>0</v>
      </c>
      <c r="AT149" s="56">
        <f t="shared" si="73"/>
        <v>0</v>
      </c>
      <c r="AU149" s="56">
        <f t="shared" si="74"/>
        <v>0</v>
      </c>
      <c r="AV149" s="56">
        <f t="shared" si="75"/>
        <v>0</v>
      </c>
      <c r="AW149" s="56">
        <f t="shared" si="76"/>
        <v>0</v>
      </c>
      <c r="AX149" s="57">
        <f t="shared" si="77"/>
        <v>0</v>
      </c>
      <c r="AY149" s="57">
        <f>SUM($AX$7:AX149)</f>
        <v>0</v>
      </c>
      <c r="AZ149" s="56">
        <f t="shared" si="67"/>
        <v>0</v>
      </c>
      <c r="BA149" s="56">
        <f t="shared" si="68"/>
        <v>0</v>
      </c>
      <c r="BB149" s="56">
        <f t="shared" si="69"/>
        <v>0</v>
      </c>
      <c r="BC149" s="56">
        <f t="shared" si="70"/>
        <v>0</v>
      </c>
      <c r="BD149" s="56">
        <f t="shared" si="71"/>
        <v>0</v>
      </c>
      <c r="BE149" s="57">
        <f t="shared" si="78"/>
        <v>0</v>
      </c>
      <c r="BF149" s="57">
        <f>SUM($BE$7:BE149)</f>
        <v>0</v>
      </c>
      <c r="BH149" s="58" t="str">
        <f t="shared" si="59"/>
        <v/>
      </c>
      <c r="BI149" s="58" t="str">
        <f t="shared" si="60"/>
        <v/>
      </c>
      <c r="BJ149" s="58" t="str">
        <f t="shared" si="61"/>
        <v/>
      </c>
      <c r="BK149" s="58" t="str">
        <f t="shared" si="62"/>
        <v/>
      </c>
      <c r="BL149" s="58" t="str">
        <f t="shared" si="63"/>
        <v/>
      </c>
      <c r="BN149" s="58" t="str">
        <f t="shared" si="79"/>
        <v/>
      </c>
      <c r="BO149" s="58" t="str">
        <f t="shared" si="80"/>
        <v/>
      </c>
      <c r="BP149" s="58" t="str">
        <f t="shared" si="81"/>
        <v/>
      </c>
      <c r="BQ149" s="58" t="str">
        <f t="shared" si="82"/>
        <v/>
      </c>
      <c r="BR149" s="58" t="str">
        <f t="shared" si="83"/>
        <v/>
      </c>
    </row>
    <row r="150" spans="15:70" x14ac:dyDescent="0.2">
      <c r="O150" s="47" t="str">
        <f t="shared" si="84"/>
        <v/>
      </c>
      <c r="P150" s="53" t="str">
        <f t="shared" si="64"/>
        <v/>
      </c>
      <c r="Q150" s="169"/>
      <c r="R150" s="170"/>
      <c r="S150" s="170"/>
      <c r="T150" s="170"/>
      <c r="U150" s="171"/>
      <c r="V150" s="168"/>
      <c r="W150" s="144"/>
      <c r="X150" s="47" t="str">
        <f t="shared" si="65"/>
        <v/>
      </c>
      <c r="Y150" s="53" t="str">
        <f t="shared" si="72"/>
        <v/>
      </c>
      <c r="Z150" s="169"/>
      <c r="AA150" s="170"/>
      <c r="AB150" s="170"/>
      <c r="AC150" s="170"/>
      <c r="AD150" s="171"/>
      <c r="AE150" s="168"/>
      <c r="AF150" s="54" t="str">
        <f t="shared" si="85"/>
        <v/>
      </c>
      <c r="AG150" s="24"/>
      <c r="AH150" s="24"/>
      <c r="AI150" s="62"/>
      <c r="AJ150" s="62"/>
      <c r="AK150" s="62"/>
      <c r="AL150" s="62"/>
      <c r="AN150" s="20"/>
      <c r="AS150" s="56">
        <f t="shared" si="66"/>
        <v>0</v>
      </c>
      <c r="AT150" s="56">
        <f t="shared" si="73"/>
        <v>0</v>
      </c>
      <c r="AU150" s="56">
        <f t="shared" si="74"/>
        <v>0</v>
      </c>
      <c r="AV150" s="56">
        <f t="shared" si="75"/>
        <v>0</v>
      </c>
      <c r="AW150" s="56">
        <f t="shared" si="76"/>
        <v>0</v>
      </c>
      <c r="AX150" s="57">
        <f t="shared" si="77"/>
        <v>0</v>
      </c>
      <c r="AY150" s="57">
        <f>SUM($AX$7:AX150)</f>
        <v>0</v>
      </c>
      <c r="AZ150" s="56">
        <f t="shared" si="67"/>
        <v>0</v>
      </c>
      <c r="BA150" s="56">
        <f t="shared" si="68"/>
        <v>0</v>
      </c>
      <c r="BB150" s="56">
        <f t="shared" si="69"/>
        <v>0</v>
      </c>
      <c r="BC150" s="56">
        <f t="shared" si="70"/>
        <v>0</v>
      </c>
      <c r="BD150" s="56">
        <f t="shared" si="71"/>
        <v>0</v>
      </c>
      <c r="BE150" s="57">
        <f t="shared" si="78"/>
        <v>0</v>
      </c>
      <c r="BF150" s="57">
        <f>SUM($BE$7:BE150)</f>
        <v>0</v>
      </c>
      <c r="BH150" s="58" t="str">
        <f t="shared" si="59"/>
        <v/>
      </c>
      <c r="BI150" s="58" t="str">
        <f t="shared" si="60"/>
        <v/>
      </c>
      <c r="BJ150" s="58" t="str">
        <f t="shared" si="61"/>
        <v/>
      </c>
      <c r="BK150" s="58" t="str">
        <f t="shared" si="62"/>
        <v/>
      </c>
      <c r="BL150" s="58" t="str">
        <f t="shared" si="63"/>
        <v/>
      </c>
      <c r="BN150" s="58" t="str">
        <f t="shared" si="79"/>
        <v/>
      </c>
      <c r="BO150" s="58" t="str">
        <f t="shared" si="80"/>
        <v/>
      </c>
      <c r="BP150" s="58" t="str">
        <f t="shared" si="81"/>
        <v/>
      </c>
      <c r="BQ150" s="58" t="str">
        <f t="shared" si="82"/>
        <v/>
      </c>
      <c r="BR150" s="58" t="str">
        <f t="shared" si="83"/>
        <v/>
      </c>
    </row>
    <row r="151" spans="15:70" x14ac:dyDescent="0.2">
      <c r="O151" s="47" t="str">
        <f t="shared" si="84"/>
        <v/>
      </c>
      <c r="P151" s="53" t="str">
        <f t="shared" si="64"/>
        <v/>
      </c>
      <c r="Q151" s="169"/>
      <c r="R151" s="170"/>
      <c r="S151" s="170"/>
      <c r="T151" s="170"/>
      <c r="U151" s="171"/>
      <c r="V151" s="168"/>
      <c r="W151" s="144"/>
      <c r="X151" s="47" t="str">
        <f t="shared" si="65"/>
        <v/>
      </c>
      <c r="Y151" s="53" t="str">
        <f t="shared" si="72"/>
        <v/>
      </c>
      <c r="Z151" s="169"/>
      <c r="AA151" s="170"/>
      <c r="AB151" s="170"/>
      <c r="AC151" s="170"/>
      <c r="AD151" s="171"/>
      <c r="AE151" s="168"/>
      <c r="AF151" s="54" t="str">
        <f t="shared" si="85"/>
        <v/>
      </c>
      <c r="AG151" s="24"/>
      <c r="AH151" s="24"/>
      <c r="AI151" s="62"/>
      <c r="AJ151" s="62"/>
      <c r="AK151" s="62"/>
      <c r="AL151" s="62"/>
      <c r="AN151" s="20"/>
      <c r="AS151" s="56">
        <f t="shared" si="66"/>
        <v>0</v>
      </c>
      <c r="AT151" s="56">
        <f t="shared" si="73"/>
        <v>0</v>
      </c>
      <c r="AU151" s="56">
        <f t="shared" si="74"/>
        <v>0</v>
      </c>
      <c r="AV151" s="56">
        <f t="shared" si="75"/>
        <v>0</v>
      </c>
      <c r="AW151" s="56">
        <f t="shared" si="76"/>
        <v>0</v>
      </c>
      <c r="AX151" s="57">
        <f t="shared" si="77"/>
        <v>0</v>
      </c>
      <c r="AY151" s="57">
        <f>SUM($AX$7:AX151)</f>
        <v>0</v>
      </c>
      <c r="AZ151" s="56">
        <f t="shared" si="67"/>
        <v>0</v>
      </c>
      <c r="BA151" s="56">
        <f t="shared" si="68"/>
        <v>0</v>
      </c>
      <c r="BB151" s="56">
        <f t="shared" si="69"/>
        <v>0</v>
      </c>
      <c r="BC151" s="56">
        <f t="shared" si="70"/>
        <v>0</v>
      </c>
      <c r="BD151" s="56">
        <f t="shared" si="71"/>
        <v>0</v>
      </c>
      <c r="BE151" s="57">
        <f t="shared" si="78"/>
        <v>0</v>
      </c>
      <c r="BF151" s="57">
        <f>SUM($BE$7:BE151)</f>
        <v>0</v>
      </c>
      <c r="BH151" s="58" t="str">
        <f t="shared" si="59"/>
        <v/>
      </c>
      <c r="BI151" s="58" t="str">
        <f t="shared" si="60"/>
        <v/>
      </c>
      <c r="BJ151" s="58" t="str">
        <f t="shared" si="61"/>
        <v/>
      </c>
      <c r="BK151" s="58" t="str">
        <f t="shared" si="62"/>
        <v/>
      </c>
      <c r="BL151" s="58" t="str">
        <f t="shared" si="63"/>
        <v/>
      </c>
      <c r="BN151" s="58" t="str">
        <f t="shared" si="79"/>
        <v/>
      </c>
      <c r="BO151" s="58" t="str">
        <f t="shared" si="80"/>
        <v/>
      </c>
      <c r="BP151" s="58" t="str">
        <f t="shared" si="81"/>
        <v/>
      </c>
      <c r="BQ151" s="58" t="str">
        <f t="shared" si="82"/>
        <v/>
      </c>
      <c r="BR151" s="58" t="str">
        <f t="shared" si="83"/>
        <v/>
      </c>
    </row>
    <row r="152" spans="15:70" x14ac:dyDescent="0.2">
      <c r="O152" s="47" t="str">
        <f t="shared" si="84"/>
        <v/>
      </c>
      <c r="P152" s="53" t="str">
        <f t="shared" si="64"/>
        <v/>
      </c>
      <c r="Q152" s="169"/>
      <c r="R152" s="170"/>
      <c r="S152" s="170"/>
      <c r="T152" s="170"/>
      <c r="U152" s="171"/>
      <c r="V152" s="168"/>
      <c r="W152" s="144"/>
      <c r="X152" s="47" t="str">
        <f t="shared" si="65"/>
        <v/>
      </c>
      <c r="Y152" s="53" t="str">
        <f t="shared" si="72"/>
        <v/>
      </c>
      <c r="Z152" s="169"/>
      <c r="AA152" s="170"/>
      <c r="AB152" s="170"/>
      <c r="AC152" s="170"/>
      <c r="AD152" s="171"/>
      <c r="AE152" s="168"/>
      <c r="AF152" s="54" t="str">
        <f t="shared" si="85"/>
        <v/>
      </c>
      <c r="AG152" s="24"/>
      <c r="AH152" s="24"/>
      <c r="AI152" s="62"/>
      <c r="AJ152" s="62"/>
      <c r="AK152" s="62"/>
      <c r="AL152" s="62"/>
      <c r="AN152" s="20"/>
      <c r="AS152" s="56">
        <f t="shared" si="66"/>
        <v>0</v>
      </c>
      <c r="AT152" s="56">
        <f t="shared" si="73"/>
        <v>0</v>
      </c>
      <c r="AU152" s="56">
        <f t="shared" si="74"/>
        <v>0</v>
      </c>
      <c r="AV152" s="56">
        <f t="shared" si="75"/>
        <v>0</v>
      </c>
      <c r="AW152" s="56">
        <f t="shared" si="76"/>
        <v>0</v>
      </c>
      <c r="AX152" s="57">
        <f t="shared" si="77"/>
        <v>0</v>
      </c>
      <c r="AY152" s="57">
        <f>SUM($AX$7:AX152)</f>
        <v>0</v>
      </c>
      <c r="AZ152" s="56">
        <f t="shared" si="67"/>
        <v>0</v>
      </c>
      <c r="BA152" s="56">
        <f t="shared" si="68"/>
        <v>0</v>
      </c>
      <c r="BB152" s="56">
        <f t="shared" si="69"/>
        <v>0</v>
      </c>
      <c r="BC152" s="56">
        <f t="shared" si="70"/>
        <v>0</v>
      </c>
      <c r="BD152" s="56">
        <f t="shared" si="71"/>
        <v>0</v>
      </c>
      <c r="BE152" s="57">
        <f t="shared" si="78"/>
        <v>0</v>
      </c>
      <c r="BF152" s="57">
        <f>SUM($BE$7:BE152)</f>
        <v>0</v>
      </c>
      <c r="BH152" s="58" t="str">
        <f t="shared" ref="BH152:BH215" si="86">IF(AS152=0,"",$P153)</f>
        <v/>
      </c>
      <c r="BI152" s="58" t="str">
        <f t="shared" ref="BI152:BI215" si="87">IF(AT152=0,"",$P153+1)</f>
        <v/>
      </c>
      <c r="BJ152" s="58" t="str">
        <f t="shared" ref="BJ152:BJ215" si="88">IF(AU152=0,"",$P153+2)</f>
        <v/>
      </c>
      <c r="BK152" s="58" t="str">
        <f t="shared" ref="BK152:BK215" si="89">IF(AV152=0,"",$P153+3)</f>
        <v/>
      </c>
      <c r="BL152" s="58" t="str">
        <f t="shared" ref="BL152:BL215" si="90">IF(AW152=0,"",$P153+4)</f>
        <v/>
      </c>
      <c r="BN152" s="58" t="str">
        <f t="shared" si="79"/>
        <v/>
      </c>
      <c r="BO152" s="58" t="str">
        <f t="shared" si="80"/>
        <v/>
      </c>
      <c r="BP152" s="58" t="str">
        <f t="shared" si="81"/>
        <v/>
      </c>
      <c r="BQ152" s="58" t="str">
        <f t="shared" si="82"/>
        <v/>
      </c>
      <c r="BR152" s="58" t="str">
        <f t="shared" si="83"/>
        <v/>
      </c>
    </row>
    <row r="153" spans="15:70" x14ac:dyDescent="0.2">
      <c r="O153" s="47" t="str">
        <f t="shared" si="84"/>
        <v/>
      </c>
      <c r="P153" s="53" t="str">
        <f t="shared" si="64"/>
        <v/>
      </c>
      <c r="Q153" s="169"/>
      <c r="R153" s="170"/>
      <c r="S153" s="170"/>
      <c r="T153" s="170"/>
      <c r="U153" s="171"/>
      <c r="V153" s="168"/>
      <c r="W153" s="144"/>
      <c r="X153" s="47" t="str">
        <f t="shared" si="65"/>
        <v/>
      </c>
      <c r="Y153" s="53" t="str">
        <f t="shared" si="72"/>
        <v/>
      </c>
      <c r="Z153" s="169"/>
      <c r="AA153" s="170"/>
      <c r="AB153" s="170"/>
      <c r="AC153" s="170"/>
      <c r="AD153" s="171"/>
      <c r="AE153" s="168"/>
      <c r="AF153" s="54" t="str">
        <f t="shared" si="85"/>
        <v/>
      </c>
      <c r="AG153" s="24"/>
      <c r="AH153" s="24"/>
      <c r="AI153" s="62"/>
      <c r="AJ153" s="62"/>
      <c r="AK153" s="62"/>
      <c r="AL153" s="62"/>
      <c r="AN153" s="20"/>
      <c r="AS153" s="56">
        <f t="shared" si="66"/>
        <v>0</v>
      </c>
      <c r="AT153" s="56">
        <f t="shared" si="73"/>
        <v>0</v>
      </c>
      <c r="AU153" s="56">
        <f t="shared" si="74"/>
        <v>0</v>
      </c>
      <c r="AV153" s="56">
        <f t="shared" si="75"/>
        <v>0</v>
      </c>
      <c r="AW153" s="56">
        <f t="shared" si="76"/>
        <v>0</v>
      </c>
      <c r="AX153" s="57">
        <f t="shared" si="77"/>
        <v>0</v>
      </c>
      <c r="AY153" s="57">
        <f>SUM($AX$7:AX153)</f>
        <v>0</v>
      </c>
      <c r="AZ153" s="56">
        <f t="shared" si="67"/>
        <v>0</v>
      </c>
      <c r="BA153" s="56">
        <f t="shared" si="68"/>
        <v>0</v>
      </c>
      <c r="BB153" s="56">
        <f t="shared" si="69"/>
        <v>0</v>
      </c>
      <c r="BC153" s="56">
        <f t="shared" si="70"/>
        <v>0</v>
      </c>
      <c r="BD153" s="56">
        <f t="shared" si="71"/>
        <v>0</v>
      </c>
      <c r="BE153" s="57">
        <f t="shared" si="78"/>
        <v>0</v>
      </c>
      <c r="BF153" s="57">
        <f>SUM($BE$7:BE153)</f>
        <v>0</v>
      </c>
      <c r="BH153" s="58" t="str">
        <f t="shared" si="86"/>
        <v/>
      </c>
      <c r="BI153" s="58" t="str">
        <f t="shared" si="87"/>
        <v/>
      </c>
      <c r="BJ153" s="58" t="str">
        <f t="shared" si="88"/>
        <v/>
      </c>
      <c r="BK153" s="58" t="str">
        <f t="shared" si="89"/>
        <v/>
      </c>
      <c r="BL153" s="58" t="str">
        <f t="shared" si="90"/>
        <v/>
      </c>
      <c r="BN153" s="58" t="str">
        <f t="shared" si="79"/>
        <v/>
      </c>
      <c r="BO153" s="58" t="str">
        <f t="shared" si="80"/>
        <v/>
      </c>
      <c r="BP153" s="58" t="str">
        <f t="shared" si="81"/>
        <v/>
      </c>
      <c r="BQ153" s="58" t="str">
        <f t="shared" si="82"/>
        <v/>
      </c>
      <c r="BR153" s="58" t="str">
        <f t="shared" si="83"/>
        <v/>
      </c>
    </row>
    <row r="154" spans="15:70" x14ac:dyDescent="0.2">
      <c r="O154" s="47" t="str">
        <f t="shared" si="84"/>
        <v/>
      </c>
      <c r="P154" s="53" t="str">
        <f t="shared" ref="P154:P217" si="91">IF(P153="","",IF(P153+7&gt;$E$42,"",P153+7))</f>
        <v/>
      </c>
      <c r="Q154" s="169"/>
      <c r="R154" s="170"/>
      <c r="S154" s="170"/>
      <c r="T154" s="170"/>
      <c r="U154" s="171"/>
      <c r="V154" s="168"/>
      <c r="W154" s="144"/>
      <c r="X154" s="47" t="str">
        <f t="shared" si="65"/>
        <v/>
      </c>
      <c r="Y154" s="53" t="str">
        <f t="shared" si="72"/>
        <v/>
      </c>
      <c r="Z154" s="169"/>
      <c r="AA154" s="170"/>
      <c r="AB154" s="170"/>
      <c r="AC154" s="170"/>
      <c r="AD154" s="171"/>
      <c r="AE154" s="168"/>
      <c r="AF154" s="54" t="str">
        <f t="shared" si="85"/>
        <v/>
      </c>
      <c r="AG154" s="24"/>
      <c r="AH154" s="24"/>
      <c r="AI154" s="62"/>
      <c r="AJ154" s="62"/>
      <c r="AK154" s="62"/>
      <c r="AL154" s="62"/>
      <c r="AN154" s="20"/>
      <c r="AS154" s="56">
        <f t="shared" si="66"/>
        <v>0</v>
      </c>
      <c r="AT154" s="56">
        <f t="shared" si="73"/>
        <v>0</v>
      </c>
      <c r="AU154" s="56">
        <f t="shared" si="74"/>
        <v>0</v>
      </c>
      <c r="AV154" s="56">
        <f t="shared" si="75"/>
        <v>0</v>
      </c>
      <c r="AW154" s="56">
        <f t="shared" si="76"/>
        <v>0</v>
      </c>
      <c r="AX154" s="57">
        <f t="shared" si="77"/>
        <v>0</v>
      </c>
      <c r="AY154" s="57">
        <f>SUM($AX$7:AX154)</f>
        <v>0</v>
      </c>
      <c r="AZ154" s="56">
        <f t="shared" si="67"/>
        <v>0</v>
      </c>
      <c r="BA154" s="56">
        <f t="shared" si="68"/>
        <v>0</v>
      </c>
      <c r="BB154" s="56">
        <f t="shared" si="69"/>
        <v>0</v>
      </c>
      <c r="BC154" s="56">
        <f t="shared" si="70"/>
        <v>0</v>
      </c>
      <c r="BD154" s="56">
        <f t="shared" si="71"/>
        <v>0</v>
      </c>
      <c r="BE154" s="57">
        <f t="shared" si="78"/>
        <v>0</v>
      </c>
      <c r="BF154" s="57">
        <f>SUM($BE$7:BE154)</f>
        <v>0</v>
      </c>
      <c r="BH154" s="58" t="str">
        <f t="shared" si="86"/>
        <v/>
      </c>
      <c r="BI154" s="58" t="str">
        <f t="shared" si="87"/>
        <v/>
      </c>
      <c r="BJ154" s="58" t="str">
        <f t="shared" si="88"/>
        <v/>
      </c>
      <c r="BK154" s="58" t="str">
        <f t="shared" si="89"/>
        <v/>
      </c>
      <c r="BL154" s="58" t="str">
        <f t="shared" si="90"/>
        <v/>
      </c>
      <c r="BN154" s="58" t="str">
        <f t="shared" si="79"/>
        <v/>
      </c>
      <c r="BO154" s="58" t="str">
        <f t="shared" si="80"/>
        <v/>
      </c>
      <c r="BP154" s="58" t="str">
        <f t="shared" si="81"/>
        <v/>
      </c>
      <c r="BQ154" s="58" t="str">
        <f t="shared" si="82"/>
        <v/>
      </c>
      <c r="BR154" s="58" t="str">
        <f t="shared" si="83"/>
        <v/>
      </c>
    </row>
    <row r="155" spans="15:70" x14ac:dyDescent="0.2">
      <c r="O155" s="47" t="str">
        <f t="shared" si="84"/>
        <v/>
      </c>
      <c r="P155" s="53" t="str">
        <f t="shared" si="91"/>
        <v/>
      </c>
      <c r="Q155" s="169"/>
      <c r="R155" s="170"/>
      <c r="S155" s="170"/>
      <c r="T155" s="170"/>
      <c r="U155" s="171"/>
      <c r="V155" s="168"/>
      <c r="W155" s="144"/>
      <c r="X155" s="47" t="str">
        <f t="shared" si="65"/>
        <v/>
      </c>
      <c r="Y155" s="53" t="str">
        <f t="shared" si="72"/>
        <v/>
      </c>
      <c r="Z155" s="169"/>
      <c r="AA155" s="170"/>
      <c r="AB155" s="170"/>
      <c r="AC155" s="170"/>
      <c r="AD155" s="171"/>
      <c r="AE155" s="168"/>
      <c r="AF155" s="54" t="str">
        <f t="shared" si="85"/>
        <v/>
      </c>
      <c r="AG155" s="24"/>
      <c r="AH155" s="24"/>
      <c r="AI155" s="62"/>
      <c r="AJ155" s="62"/>
      <c r="AK155" s="62"/>
      <c r="AL155" s="62"/>
      <c r="AN155" s="20"/>
      <c r="AS155" s="56">
        <f t="shared" si="66"/>
        <v>0</v>
      </c>
      <c r="AT155" s="56">
        <f t="shared" si="73"/>
        <v>0</v>
      </c>
      <c r="AU155" s="56">
        <f t="shared" si="74"/>
        <v>0</v>
      </c>
      <c r="AV155" s="56">
        <f t="shared" si="75"/>
        <v>0</v>
      </c>
      <c r="AW155" s="56">
        <f t="shared" si="76"/>
        <v>0</v>
      </c>
      <c r="AX155" s="57">
        <f t="shared" si="77"/>
        <v>0</v>
      </c>
      <c r="AY155" s="57">
        <f>SUM($AX$7:AX155)</f>
        <v>0</v>
      </c>
      <c r="AZ155" s="56">
        <f t="shared" si="67"/>
        <v>0</v>
      </c>
      <c r="BA155" s="56">
        <f t="shared" si="68"/>
        <v>0</v>
      </c>
      <c r="BB155" s="56">
        <f t="shared" si="69"/>
        <v>0</v>
      </c>
      <c r="BC155" s="56">
        <f t="shared" si="70"/>
        <v>0</v>
      </c>
      <c r="BD155" s="56">
        <f t="shared" si="71"/>
        <v>0</v>
      </c>
      <c r="BE155" s="57">
        <f t="shared" si="78"/>
        <v>0</v>
      </c>
      <c r="BF155" s="57">
        <f>SUM($BE$7:BE155)</f>
        <v>0</v>
      </c>
      <c r="BH155" s="58" t="str">
        <f t="shared" si="86"/>
        <v/>
      </c>
      <c r="BI155" s="58" t="str">
        <f t="shared" si="87"/>
        <v/>
      </c>
      <c r="BJ155" s="58" t="str">
        <f t="shared" si="88"/>
        <v/>
      </c>
      <c r="BK155" s="58" t="str">
        <f t="shared" si="89"/>
        <v/>
      </c>
      <c r="BL155" s="58" t="str">
        <f t="shared" si="90"/>
        <v/>
      </c>
      <c r="BN155" s="58" t="str">
        <f t="shared" si="79"/>
        <v/>
      </c>
      <c r="BO155" s="58" t="str">
        <f t="shared" si="80"/>
        <v/>
      </c>
      <c r="BP155" s="58" t="str">
        <f t="shared" si="81"/>
        <v/>
      </c>
      <c r="BQ155" s="58" t="str">
        <f t="shared" si="82"/>
        <v/>
      </c>
      <c r="BR155" s="58" t="str">
        <f t="shared" si="83"/>
        <v/>
      </c>
    </row>
    <row r="156" spans="15:70" x14ac:dyDescent="0.2">
      <c r="O156" s="47" t="str">
        <f t="shared" si="84"/>
        <v/>
      </c>
      <c r="P156" s="53" t="str">
        <f t="shared" si="91"/>
        <v/>
      </c>
      <c r="Q156" s="169"/>
      <c r="R156" s="170"/>
      <c r="S156" s="170"/>
      <c r="T156" s="170"/>
      <c r="U156" s="171"/>
      <c r="V156" s="168"/>
      <c r="W156" s="144"/>
      <c r="X156" s="47" t="str">
        <f t="shared" si="65"/>
        <v/>
      </c>
      <c r="Y156" s="53" t="str">
        <f t="shared" si="72"/>
        <v/>
      </c>
      <c r="Z156" s="169"/>
      <c r="AA156" s="170"/>
      <c r="AB156" s="170"/>
      <c r="AC156" s="170"/>
      <c r="AD156" s="171"/>
      <c r="AE156" s="168"/>
      <c r="AF156" s="54" t="str">
        <f t="shared" si="85"/>
        <v/>
      </c>
      <c r="AG156" s="24"/>
      <c r="AH156" s="24"/>
      <c r="AI156" s="62"/>
      <c r="AJ156" s="62"/>
      <c r="AK156" s="62"/>
      <c r="AL156" s="62"/>
      <c r="AN156" s="20"/>
      <c r="AS156" s="56">
        <f t="shared" si="66"/>
        <v>0</v>
      </c>
      <c r="AT156" s="56">
        <f t="shared" si="73"/>
        <v>0</v>
      </c>
      <c r="AU156" s="56">
        <f t="shared" si="74"/>
        <v>0</v>
      </c>
      <c r="AV156" s="56">
        <f t="shared" si="75"/>
        <v>0</v>
      </c>
      <c r="AW156" s="56">
        <f t="shared" si="76"/>
        <v>0</v>
      </c>
      <c r="AX156" s="57">
        <f t="shared" si="77"/>
        <v>0</v>
      </c>
      <c r="AY156" s="57">
        <f>SUM($AX$7:AX156)</f>
        <v>0</v>
      </c>
      <c r="AZ156" s="56">
        <f t="shared" si="67"/>
        <v>0</v>
      </c>
      <c r="BA156" s="56">
        <f t="shared" si="68"/>
        <v>0</v>
      </c>
      <c r="BB156" s="56">
        <f t="shared" si="69"/>
        <v>0</v>
      </c>
      <c r="BC156" s="56">
        <f t="shared" si="70"/>
        <v>0</v>
      </c>
      <c r="BD156" s="56">
        <f t="shared" si="71"/>
        <v>0</v>
      </c>
      <c r="BE156" s="57">
        <f t="shared" si="78"/>
        <v>0</v>
      </c>
      <c r="BF156" s="57">
        <f>SUM($BE$7:BE156)</f>
        <v>0</v>
      </c>
      <c r="BH156" s="58" t="str">
        <f t="shared" si="86"/>
        <v/>
      </c>
      <c r="BI156" s="58" t="str">
        <f t="shared" si="87"/>
        <v/>
      </c>
      <c r="BJ156" s="58" t="str">
        <f t="shared" si="88"/>
        <v/>
      </c>
      <c r="BK156" s="58" t="str">
        <f t="shared" si="89"/>
        <v/>
      </c>
      <c r="BL156" s="58" t="str">
        <f t="shared" si="90"/>
        <v/>
      </c>
      <c r="BN156" s="58" t="str">
        <f t="shared" si="79"/>
        <v/>
      </c>
      <c r="BO156" s="58" t="str">
        <f t="shared" si="80"/>
        <v/>
      </c>
      <c r="BP156" s="58" t="str">
        <f t="shared" si="81"/>
        <v/>
      </c>
      <c r="BQ156" s="58" t="str">
        <f t="shared" si="82"/>
        <v/>
      </c>
      <c r="BR156" s="58" t="str">
        <f t="shared" si="83"/>
        <v/>
      </c>
    </row>
    <row r="157" spans="15:70" x14ac:dyDescent="0.2">
      <c r="O157" s="47" t="str">
        <f t="shared" si="84"/>
        <v/>
      </c>
      <c r="P157" s="53" t="str">
        <f t="shared" si="91"/>
        <v/>
      </c>
      <c r="Q157" s="169"/>
      <c r="R157" s="170"/>
      <c r="S157" s="170"/>
      <c r="T157" s="170"/>
      <c r="U157" s="171"/>
      <c r="V157" s="168"/>
      <c r="W157" s="144"/>
      <c r="X157" s="47" t="str">
        <f t="shared" si="65"/>
        <v/>
      </c>
      <c r="Y157" s="53" t="str">
        <f t="shared" si="72"/>
        <v/>
      </c>
      <c r="Z157" s="169"/>
      <c r="AA157" s="170"/>
      <c r="AB157" s="170"/>
      <c r="AC157" s="170"/>
      <c r="AD157" s="171"/>
      <c r="AE157" s="168"/>
      <c r="AF157" s="54" t="str">
        <f t="shared" si="85"/>
        <v/>
      </c>
      <c r="AG157" s="24"/>
      <c r="AH157" s="24"/>
      <c r="AI157" s="62"/>
      <c r="AJ157" s="62"/>
      <c r="AK157" s="62"/>
      <c r="AL157" s="62"/>
      <c r="AN157" s="20"/>
      <c r="AS157" s="56">
        <f t="shared" si="66"/>
        <v>0</v>
      </c>
      <c r="AT157" s="56">
        <f t="shared" si="73"/>
        <v>0</v>
      </c>
      <c r="AU157" s="56">
        <f t="shared" si="74"/>
        <v>0</v>
      </c>
      <c r="AV157" s="56">
        <f t="shared" si="75"/>
        <v>0</v>
      </c>
      <c r="AW157" s="56">
        <f t="shared" si="76"/>
        <v>0</v>
      </c>
      <c r="AX157" s="57">
        <f t="shared" si="77"/>
        <v>0</v>
      </c>
      <c r="AY157" s="57">
        <f>SUM($AX$7:AX157)</f>
        <v>0</v>
      </c>
      <c r="AZ157" s="56">
        <f t="shared" si="67"/>
        <v>0</v>
      </c>
      <c r="BA157" s="56">
        <f t="shared" si="68"/>
        <v>0</v>
      </c>
      <c r="BB157" s="56">
        <f t="shared" si="69"/>
        <v>0</v>
      </c>
      <c r="BC157" s="56">
        <f t="shared" si="70"/>
        <v>0</v>
      </c>
      <c r="BD157" s="56">
        <f t="shared" si="71"/>
        <v>0</v>
      </c>
      <c r="BE157" s="57">
        <f t="shared" si="78"/>
        <v>0</v>
      </c>
      <c r="BF157" s="57">
        <f>SUM($BE$7:BE157)</f>
        <v>0</v>
      </c>
      <c r="BH157" s="58" t="str">
        <f t="shared" si="86"/>
        <v/>
      </c>
      <c r="BI157" s="58" t="str">
        <f t="shared" si="87"/>
        <v/>
      </c>
      <c r="BJ157" s="58" t="str">
        <f t="shared" si="88"/>
        <v/>
      </c>
      <c r="BK157" s="58" t="str">
        <f t="shared" si="89"/>
        <v/>
      </c>
      <c r="BL157" s="58" t="str">
        <f t="shared" si="90"/>
        <v/>
      </c>
      <c r="BN157" s="58" t="str">
        <f t="shared" si="79"/>
        <v/>
      </c>
      <c r="BO157" s="58" t="str">
        <f t="shared" si="80"/>
        <v/>
      </c>
      <c r="BP157" s="58" t="str">
        <f t="shared" si="81"/>
        <v/>
      </c>
      <c r="BQ157" s="58" t="str">
        <f t="shared" si="82"/>
        <v/>
      </c>
      <c r="BR157" s="58" t="str">
        <f t="shared" si="83"/>
        <v/>
      </c>
    </row>
    <row r="158" spans="15:70" x14ac:dyDescent="0.2">
      <c r="O158" s="47" t="str">
        <f t="shared" si="84"/>
        <v/>
      </c>
      <c r="P158" s="53" t="str">
        <f t="shared" si="91"/>
        <v/>
      </c>
      <c r="Q158" s="169"/>
      <c r="R158" s="170"/>
      <c r="S158" s="170"/>
      <c r="T158" s="170"/>
      <c r="U158" s="171"/>
      <c r="V158" s="168"/>
      <c r="W158" s="144"/>
      <c r="X158" s="47" t="str">
        <f t="shared" si="65"/>
        <v/>
      </c>
      <c r="Y158" s="53" t="str">
        <f t="shared" si="72"/>
        <v/>
      </c>
      <c r="Z158" s="169"/>
      <c r="AA158" s="170"/>
      <c r="AB158" s="170"/>
      <c r="AC158" s="170"/>
      <c r="AD158" s="171"/>
      <c r="AE158" s="168"/>
      <c r="AF158" s="54" t="str">
        <f t="shared" si="85"/>
        <v/>
      </c>
      <c r="AG158" s="24"/>
      <c r="AH158" s="24"/>
      <c r="AI158" s="62"/>
      <c r="AJ158" s="62"/>
      <c r="AK158" s="62"/>
      <c r="AL158" s="62"/>
      <c r="AN158" s="20"/>
      <c r="AS158" s="56">
        <f t="shared" si="66"/>
        <v>0</v>
      </c>
      <c r="AT158" s="56">
        <f t="shared" si="73"/>
        <v>0</v>
      </c>
      <c r="AU158" s="56">
        <f t="shared" si="74"/>
        <v>0</v>
      </c>
      <c r="AV158" s="56">
        <f t="shared" si="75"/>
        <v>0</v>
      </c>
      <c r="AW158" s="56">
        <f t="shared" si="76"/>
        <v>0</v>
      </c>
      <c r="AX158" s="57">
        <f t="shared" si="77"/>
        <v>0</v>
      </c>
      <c r="AY158" s="57">
        <f>SUM($AX$7:AX158)</f>
        <v>0</v>
      </c>
      <c r="AZ158" s="56">
        <f t="shared" si="67"/>
        <v>0</v>
      </c>
      <c r="BA158" s="56">
        <f t="shared" si="68"/>
        <v>0</v>
      </c>
      <c r="BB158" s="56">
        <f t="shared" si="69"/>
        <v>0</v>
      </c>
      <c r="BC158" s="56">
        <f t="shared" si="70"/>
        <v>0</v>
      </c>
      <c r="BD158" s="56">
        <f t="shared" si="71"/>
        <v>0</v>
      </c>
      <c r="BE158" s="57">
        <f t="shared" si="78"/>
        <v>0</v>
      </c>
      <c r="BF158" s="57">
        <f>SUM($BE$7:BE158)</f>
        <v>0</v>
      </c>
      <c r="BH158" s="58" t="str">
        <f t="shared" si="86"/>
        <v/>
      </c>
      <c r="BI158" s="58" t="str">
        <f t="shared" si="87"/>
        <v/>
      </c>
      <c r="BJ158" s="58" t="str">
        <f t="shared" si="88"/>
        <v/>
      </c>
      <c r="BK158" s="58" t="str">
        <f t="shared" si="89"/>
        <v/>
      </c>
      <c r="BL158" s="58" t="str">
        <f t="shared" si="90"/>
        <v/>
      </c>
      <c r="BN158" s="58" t="str">
        <f t="shared" si="79"/>
        <v/>
      </c>
      <c r="BO158" s="58" t="str">
        <f t="shared" si="80"/>
        <v/>
      </c>
      <c r="BP158" s="58" t="str">
        <f t="shared" si="81"/>
        <v/>
      </c>
      <c r="BQ158" s="58" t="str">
        <f t="shared" si="82"/>
        <v/>
      </c>
      <c r="BR158" s="58" t="str">
        <f t="shared" si="83"/>
        <v/>
      </c>
    </row>
    <row r="159" spans="15:70" x14ac:dyDescent="0.2">
      <c r="O159" s="47" t="str">
        <f t="shared" si="84"/>
        <v/>
      </c>
      <c r="P159" s="53" t="str">
        <f t="shared" si="91"/>
        <v/>
      </c>
      <c r="Q159" s="169"/>
      <c r="R159" s="170"/>
      <c r="S159" s="170"/>
      <c r="T159" s="170"/>
      <c r="U159" s="171"/>
      <c r="V159" s="168"/>
      <c r="W159" s="144"/>
      <c r="X159" s="47" t="str">
        <f t="shared" si="65"/>
        <v/>
      </c>
      <c r="Y159" s="53" t="str">
        <f t="shared" si="72"/>
        <v/>
      </c>
      <c r="Z159" s="169"/>
      <c r="AA159" s="170"/>
      <c r="AB159" s="170"/>
      <c r="AC159" s="170"/>
      <c r="AD159" s="171"/>
      <c r="AE159" s="168"/>
      <c r="AF159" s="54" t="str">
        <f t="shared" si="85"/>
        <v/>
      </c>
      <c r="AG159" s="24"/>
      <c r="AH159" s="24"/>
      <c r="AI159" s="62"/>
      <c r="AJ159" s="62"/>
      <c r="AK159" s="62"/>
      <c r="AL159" s="62"/>
      <c r="AN159" s="20"/>
      <c r="AS159" s="56">
        <f t="shared" si="66"/>
        <v>0</v>
      </c>
      <c r="AT159" s="56">
        <f t="shared" si="73"/>
        <v>0</v>
      </c>
      <c r="AU159" s="56">
        <f t="shared" si="74"/>
        <v>0</v>
      </c>
      <c r="AV159" s="56">
        <f t="shared" si="75"/>
        <v>0</v>
      </c>
      <c r="AW159" s="56">
        <f t="shared" si="76"/>
        <v>0</v>
      </c>
      <c r="AX159" s="57">
        <f t="shared" si="77"/>
        <v>0</v>
      </c>
      <c r="AY159" s="57">
        <f>SUM($AX$7:AX159)</f>
        <v>0</v>
      </c>
      <c r="AZ159" s="56">
        <f t="shared" si="67"/>
        <v>0</v>
      </c>
      <c r="BA159" s="56">
        <f t="shared" si="68"/>
        <v>0</v>
      </c>
      <c r="BB159" s="56">
        <f t="shared" si="69"/>
        <v>0</v>
      </c>
      <c r="BC159" s="56">
        <f t="shared" si="70"/>
        <v>0</v>
      </c>
      <c r="BD159" s="56">
        <f t="shared" si="71"/>
        <v>0</v>
      </c>
      <c r="BE159" s="57">
        <f t="shared" si="78"/>
        <v>0</v>
      </c>
      <c r="BF159" s="57">
        <f>SUM($BE$7:BE159)</f>
        <v>0</v>
      </c>
      <c r="BH159" s="58" t="str">
        <f t="shared" si="86"/>
        <v/>
      </c>
      <c r="BI159" s="58" t="str">
        <f t="shared" si="87"/>
        <v/>
      </c>
      <c r="BJ159" s="58" t="str">
        <f t="shared" si="88"/>
        <v/>
      </c>
      <c r="BK159" s="58" t="str">
        <f t="shared" si="89"/>
        <v/>
      </c>
      <c r="BL159" s="58" t="str">
        <f t="shared" si="90"/>
        <v/>
      </c>
      <c r="BN159" s="58" t="str">
        <f t="shared" si="79"/>
        <v/>
      </c>
      <c r="BO159" s="58" t="str">
        <f t="shared" si="80"/>
        <v/>
      </c>
      <c r="BP159" s="58" t="str">
        <f t="shared" si="81"/>
        <v/>
      </c>
      <c r="BQ159" s="58" t="str">
        <f t="shared" si="82"/>
        <v/>
      </c>
      <c r="BR159" s="58" t="str">
        <f t="shared" si="83"/>
        <v/>
      </c>
    </row>
    <row r="160" spans="15:70" x14ac:dyDescent="0.2">
      <c r="O160" s="47" t="str">
        <f t="shared" si="84"/>
        <v/>
      </c>
      <c r="P160" s="53" t="str">
        <f t="shared" si="91"/>
        <v/>
      </c>
      <c r="Q160" s="169"/>
      <c r="R160" s="170"/>
      <c r="S160" s="170"/>
      <c r="T160" s="170"/>
      <c r="U160" s="171"/>
      <c r="V160" s="168"/>
      <c r="W160" s="144"/>
      <c r="X160" s="47" t="str">
        <f t="shared" si="65"/>
        <v/>
      </c>
      <c r="Y160" s="53" t="str">
        <f t="shared" si="72"/>
        <v/>
      </c>
      <c r="Z160" s="169"/>
      <c r="AA160" s="170"/>
      <c r="AB160" s="170"/>
      <c r="AC160" s="170"/>
      <c r="AD160" s="171"/>
      <c r="AE160" s="168"/>
      <c r="AF160" s="54" t="str">
        <f t="shared" si="85"/>
        <v/>
      </c>
      <c r="AG160" s="24"/>
      <c r="AH160" s="24"/>
      <c r="AI160" s="62"/>
      <c r="AJ160" s="62"/>
      <c r="AK160" s="62"/>
      <c r="AL160" s="62"/>
      <c r="AN160" s="20"/>
      <c r="AS160" s="56">
        <f t="shared" si="66"/>
        <v>0</v>
      </c>
      <c r="AT160" s="56">
        <f t="shared" si="73"/>
        <v>0</v>
      </c>
      <c r="AU160" s="56">
        <f t="shared" si="74"/>
        <v>0</v>
      </c>
      <c r="AV160" s="56">
        <f t="shared" si="75"/>
        <v>0</v>
      </c>
      <c r="AW160" s="56">
        <f t="shared" si="76"/>
        <v>0</v>
      </c>
      <c r="AX160" s="57">
        <f t="shared" si="77"/>
        <v>0</v>
      </c>
      <c r="AY160" s="57">
        <f>SUM($AX$7:AX160)</f>
        <v>0</v>
      </c>
      <c r="AZ160" s="56">
        <f t="shared" si="67"/>
        <v>0</v>
      </c>
      <c r="BA160" s="56">
        <f t="shared" si="68"/>
        <v>0</v>
      </c>
      <c r="BB160" s="56">
        <f t="shared" si="69"/>
        <v>0</v>
      </c>
      <c r="BC160" s="56">
        <f t="shared" si="70"/>
        <v>0</v>
      </c>
      <c r="BD160" s="56">
        <f t="shared" si="71"/>
        <v>0</v>
      </c>
      <c r="BE160" s="57">
        <f t="shared" si="78"/>
        <v>0</v>
      </c>
      <c r="BF160" s="57">
        <f>SUM($BE$7:BE160)</f>
        <v>0</v>
      </c>
      <c r="BH160" s="58" t="str">
        <f t="shared" si="86"/>
        <v/>
      </c>
      <c r="BI160" s="58" t="str">
        <f t="shared" si="87"/>
        <v/>
      </c>
      <c r="BJ160" s="58" t="str">
        <f t="shared" si="88"/>
        <v/>
      </c>
      <c r="BK160" s="58" t="str">
        <f t="shared" si="89"/>
        <v/>
      </c>
      <c r="BL160" s="58" t="str">
        <f t="shared" si="90"/>
        <v/>
      </c>
      <c r="BN160" s="58" t="str">
        <f t="shared" si="79"/>
        <v/>
      </c>
      <c r="BO160" s="58" t="str">
        <f t="shared" si="80"/>
        <v/>
      </c>
      <c r="BP160" s="58" t="str">
        <f t="shared" si="81"/>
        <v/>
      </c>
      <c r="BQ160" s="58" t="str">
        <f t="shared" si="82"/>
        <v/>
      </c>
      <c r="BR160" s="58" t="str">
        <f t="shared" si="83"/>
        <v/>
      </c>
    </row>
    <row r="161" spans="15:70" x14ac:dyDescent="0.2">
      <c r="O161" s="47" t="str">
        <f t="shared" si="84"/>
        <v/>
      </c>
      <c r="P161" s="53" t="str">
        <f t="shared" si="91"/>
        <v/>
      </c>
      <c r="Q161" s="169"/>
      <c r="R161" s="170"/>
      <c r="S161" s="170"/>
      <c r="T161" s="170"/>
      <c r="U161" s="171"/>
      <c r="V161" s="168"/>
      <c r="W161" s="144"/>
      <c r="X161" s="47" t="str">
        <f t="shared" si="65"/>
        <v/>
      </c>
      <c r="Y161" s="53" t="str">
        <f t="shared" si="72"/>
        <v/>
      </c>
      <c r="Z161" s="169"/>
      <c r="AA161" s="170"/>
      <c r="AB161" s="170"/>
      <c r="AC161" s="170"/>
      <c r="AD161" s="171"/>
      <c r="AE161" s="168"/>
      <c r="AF161" s="54" t="str">
        <f t="shared" si="85"/>
        <v/>
      </c>
      <c r="AG161" s="24"/>
      <c r="AH161" s="24"/>
      <c r="AI161" s="62"/>
      <c r="AJ161" s="62"/>
      <c r="AK161" s="62"/>
      <c r="AL161" s="62"/>
      <c r="AN161" s="20"/>
      <c r="AS161" s="56">
        <f t="shared" si="66"/>
        <v>0</v>
      </c>
      <c r="AT161" s="56">
        <f t="shared" si="73"/>
        <v>0</v>
      </c>
      <c r="AU161" s="56">
        <f t="shared" si="74"/>
        <v>0</v>
      </c>
      <c r="AV161" s="56">
        <f t="shared" si="75"/>
        <v>0</v>
      </c>
      <c r="AW161" s="56">
        <f t="shared" si="76"/>
        <v>0</v>
      </c>
      <c r="AX161" s="57">
        <f t="shared" si="77"/>
        <v>0</v>
      </c>
      <c r="AY161" s="57">
        <f>SUM($AX$7:AX161)</f>
        <v>0</v>
      </c>
      <c r="AZ161" s="56">
        <f t="shared" si="67"/>
        <v>0</v>
      </c>
      <c r="BA161" s="56">
        <f t="shared" si="68"/>
        <v>0</v>
      </c>
      <c r="BB161" s="56">
        <f t="shared" si="69"/>
        <v>0</v>
      </c>
      <c r="BC161" s="56">
        <f t="shared" si="70"/>
        <v>0</v>
      </c>
      <c r="BD161" s="56">
        <f t="shared" si="71"/>
        <v>0</v>
      </c>
      <c r="BE161" s="57">
        <f t="shared" si="78"/>
        <v>0</v>
      </c>
      <c r="BF161" s="57">
        <f>SUM($BE$7:BE161)</f>
        <v>0</v>
      </c>
      <c r="BH161" s="58" t="str">
        <f t="shared" si="86"/>
        <v/>
      </c>
      <c r="BI161" s="58" t="str">
        <f t="shared" si="87"/>
        <v/>
      </c>
      <c r="BJ161" s="58" t="str">
        <f t="shared" si="88"/>
        <v/>
      </c>
      <c r="BK161" s="58" t="str">
        <f t="shared" si="89"/>
        <v/>
      </c>
      <c r="BL161" s="58" t="str">
        <f t="shared" si="90"/>
        <v/>
      </c>
      <c r="BN161" s="58" t="str">
        <f t="shared" si="79"/>
        <v/>
      </c>
      <c r="BO161" s="58" t="str">
        <f t="shared" si="80"/>
        <v/>
      </c>
      <c r="BP161" s="58" t="str">
        <f t="shared" si="81"/>
        <v/>
      </c>
      <c r="BQ161" s="58" t="str">
        <f t="shared" si="82"/>
        <v/>
      </c>
      <c r="BR161" s="58" t="str">
        <f t="shared" si="83"/>
        <v/>
      </c>
    </row>
    <row r="162" spans="15:70" x14ac:dyDescent="0.2">
      <c r="O162" s="47" t="str">
        <f t="shared" si="84"/>
        <v/>
      </c>
      <c r="P162" s="53" t="str">
        <f t="shared" si="91"/>
        <v/>
      </c>
      <c r="Q162" s="169"/>
      <c r="R162" s="170"/>
      <c r="S162" s="170"/>
      <c r="T162" s="170"/>
      <c r="U162" s="171"/>
      <c r="V162" s="168"/>
      <c r="W162" s="144"/>
      <c r="X162" s="47" t="str">
        <f t="shared" si="65"/>
        <v/>
      </c>
      <c r="Y162" s="53" t="str">
        <f t="shared" si="72"/>
        <v/>
      </c>
      <c r="Z162" s="169"/>
      <c r="AA162" s="170"/>
      <c r="AB162" s="170"/>
      <c r="AC162" s="170"/>
      <c r="AD162" s="171"/>
      <c r="AE162" s="168"/>
      <c r="AF162" s="54" t="str">
        <f t="shared" si="85"/>
        <v/>
      </c>
      <c r="AG162" s="24"/>
      <c r="AH162" s="24"/>
      <c r="AI162" s="62"/>
      <c r="AJ162" s="62"/>
      <c r="AK162" s="62"/>
      <c r="AL162" s="62"/>
      <c r="AN162" s="20"/>
      <c r="AS162" s="56">
        <f t="shared" si="66"/>
        <v>0</v>
      </c>
      <c r="AT162" s="56">
        <f t="shared" si="73"/>
        <v>0</v>
      </c>
      <c r="AU162" s="56">
        <f t="shared" si="74"/>
        <v>0</v>
      </c>
      <c r="AV162" s="56">
        <f t="shared" si="75"/>
        <v>0</v>
      </c>
      <c r="AW162" s="56">
        <f t="shared" si="76"/>
        <v>0</v>
      </c>
      <c r="AX162" s="57">
        <f t="shared" si="77"/>
        <v>0</v>
      </c>
      <c r="AY162" s="57">
        <f>SUM($AX$7:AX162)</f>
        <v>0</v>
      </c>
      <c r="AZ162" s="56">
        <f t="shared" si="67"/>
        <v>0</v>
      </c>
      <c r="BA162" s="56">
        <f t="shared" si="68"/>
        <v>0</v>
      </c>
      <c r="BB162" s="56">
        <f t="shared" si="69"/>
        <v>0</v>
      </c>
      <c r="BC162" s="56">
        <f t="shared" si="70"/>
        <v>0</v>
      </c>
      <c r="BD162" s="56">
        <f t="shared" si="71"/>
        <v>0</v>
      </c>
      <c r="BE162" s="57">
        <f t="shared" si="78"/>
        <v>0</v>
      </c>
      <c r="BF162" s="57">
        <f>SUM($BE$7:BE162)</f>
        <v>0</v>
      </c>
      <c r="BH162" s="58" t="str">
        <f t="shared" si="86"/>
        <v/>
      </c>
      <c r="BI162" s="58" t="str">
        <f t="shared" si="87"/>
        <v/>
      </c>
      <c r="BJ162" s="58" t="str">
        <f t="shared" si="88"/>
        <v/>
      </c>
      <c r="BK162" s="58" t="str">
        <f t="shared" si="89"/>
        <v/>
      </c>
      <c r="BL162" s="58" t="str">
        <f t="shared" si="90"/>
        <v/>
      </c>
      <c r="BN162" s="58" t="str">
        <f t="shared" si="79"/>
        <v/>
      </c>
      <c r="BO162" s="58" t="str">
        <f t="shared" si="80"/>
        <v/>
      </c>
      <c r="BP162" s="58" t="str">
        <f t="shared" si="81"/>
        <v/>
      </c>
      <c r="BQ162" s="58" t="str">
        <f t="shared" si="82"/>
        <v/>
      </c>
      <c r="BR162" s="58" t="str">
        <f t="shared" si="83"/>
        <v/>
      </c>
    </row>
    <row r="163" spans="15:70" x14ac:dyDescent="0.2">
      <c r="O163" s="47" t="str">
        <f t="shared" si="84"/>
        <v/>
      </c>
      <c r="P163" s="53" t="str">
        <f t="shared" si="91"/>
        <v/>
      </c>
      <c r="Q163" s="169"/>
      <c r="R163" s="170"/>
      <c r="S163" s="170"/>
      <c r="T163" s="170"/>
      <c r="U163" s="171"/>
      <c r="V163" s="168"/>
      <c r="W163" s="144"/>
      <c r="X163" s="47" t="str">
        <f t="shared" si="65"/>
        <v/>
      </c>
      <c r="Y163" s="53" t="str">
        <f t="shared" si="72"/>
        <v/>
      </c>
      <c r="Z163" s="169"/>
      <c r="AA163" s="170"/>
      <c r="AB163" s="170"/>
      <c r="AC163" s="170"/>
      <c r="AD163" s="171"/>
      <c r="AE163" s="168"/>
      <c r="AF163" s="54" t="str">
        <f t="shared" si="85"/>
        <v/>
      </c>
      <c r="AG163" s="24"/>
      <c r="AH163" s="24"/>
      <c r="AI163" s="62"/>
      <c r="AJ163" s="62"/>
      <c r="AK163" s="62"/>
      <c r="AL163" s="62"/>
      <c r="AN163" s="20"/>
      <c r="AS163" s="56">
        <f t="shared" si="66"/>
        <v>0</v>
      </c>
      <c r="AT163" s="56">
        <f t="shared" si="73"/>
        <v>0</v>
      </c>
      <c r="AU163" s="56">
        <f t="shared" si="74"/>
        <v>0</v>
      </c>
      <c r="AV163" s="56">
        <f t="shared" si="75"/>
        <v>0</v>
      </c>
      <c r="AW163" s="56">
        <f t="shared" si="76"/>
        <v>0</v>
      </c>
      <c r="AX163" s="57">
        <f t="shared" si="77"/>
        <v>0</v>
      </c>
      <c r="AY163" s="57">
        <f>SUM($AX$7:AX163)</f>
        <v>0</v>
      </c>
      <c r="AZ163" s="56">
        <f t="shared" si="67"/>
        <v>0</v>
      </c>
      <c r="BA163" s="56">
        <f t="shared" si="68"/>
        <v>0</v>
      </c>
      <c r="BB163" s="56">
        <f t="shared" si="69"/>
        <v>0</v>
      </c>
      <c r="BC163" s="56">
        <f t="shared" si="70"/>
        <v>0</v>
      </c>
      <c r="BD163" s="56">
        <f t="shared" si="71"/>
        <v>0</v>
      </c>
      <c r="BE163" s="57">
        <f t="shared" si="78"/>
        <v>0</v>
      </c>
      <c r="BF163" s="57">
        <f>SUM($BE$7:BE163)</f>
        <v>0</v>
      </c>
      <c r="BH163" s="58" t="str">
        <f t="shared" si="86"/>
        <v/>
      </c>
      <c r="BI163" s="58" t="str">
        <f t="shared" si="87"/>
        <v/>
      </c>
      <c r="BJ163" s="58" t="str">
        <f t="shared" si="88"/>
        <v/>
      </c>
      <c r="BK163" s="58" t="str">
        <f t="shared" si="89"/>
        <v/>
      </c>
      <c r="BL163" s="58" t="str">
        <f t="shared" si="90"/>
        <v/>
      </c>
      <c r="BN163" s="58" t="str">
        <f t="shared" si="79"/>
        <v/>
      </c>
      <c r="BO163" s="58" t="str">
        <f t="shared" si="80"/>
        <v/>
      </c>
      <c r="BP163" s="58" t="str">
        <f t="shared" si="81"/>
        <v/>
      </c>
      <c r="BQ163" s="58" t="str">
        <f t="shared" si="82"/>
        <v/>
      </c>
      <c r="BR163" s="58" t="str">
        <f t="shared" si="83"/>
        <v/>
      </c>
    </row>
    <row r="164" spans="15:70" x14ac:dyDescent="0.2">
      <c r="O164" s="47" t="str">
        <f t="shared" si="84"/>
        <v/>
      </c>
      <c r="P164" s="53" t="str">
        <f t="shared" si="91"/>
        <v/>
      </c>
      <c r="Q164" s="169"/>
      <c r="R164" s="170"/>
      <c r="S164" s="170"/>
      <c r="T164" s="170"/>
      <c r="U164" s="171"/>
      <c r="V164" s="168"/>
      <c r="W164" s="144"/>
      <c r="X164" s="47" t="str">
        <f t="shared" si="65"/>
        <v/>
      </c>
      <c r="Y164" s="53" t="str">
        <f t="shared" si="72"/>
        <v/>
      </c>
      <c r="Z164" s="169"/>
      <c r="AA164" s="170"/>
      <c r="AB164" s="170"/>
      <c r="AC164" s="170"/>
      <c r="AD164" s="171"/>
      <c r="AE164" s="168"/>
      <c r="AF164" s="54" t="str">
        <f t="shared" si="85"/>
        <v/>
      </c>
      <c r="AG164" s="24"/>
      <c r="AH164" s="24"/>
      <c r="AI164" s="62"/>
      <c r="AJ164" s="62"/>
      <c r="AK164" s="62"/>
      <c r="AL164" s="62"/>
      <c r="AN164" s="20"/>
      <c r="AS164" s="56">
        <f t="shared" si="66"/>
        <v>0</v>
      </c>
      <c r="AT164" s="56">
        <f t="shared" si="73"/>
        <v>0</v>
      </c>
      <c r="AU164" s="56">
        <f t="shared" si="74"/>
        <v>0</v>
      </c>
      <c r="AV164" s="56">
        <f t="shared" si="75"/>
        <v>0</v>
      </c>
      <c r="AW164" s="56">
        <f t="shared" si="76"/>
        <v>0</v>
      </c>
      <c r="AX164" s="57">
        <f t="shared" si="77"/>
        <v>0</v>
      </c>
      <c r="AY164" s="57">
        <f>SUM($AX$7:AX164)</f>
        <v>0</v>
      </c>
      <c r="AZ164" s="56">
        <f t="shared" si="67"/>
        <v>0</v>
      </c>
      <c r="BA164" s="56">
        <f t="shared" si="68"/>
        <v>0</v>
      </c>
      <c r="BB164" s="56">
        <f t="shared" si="69"/>
        <v>0</v>
      </c>
      <c r="BC164" s="56">
        <f t="shared" si="70"/>
        <v>0</v>
      </c>
      <c r="BD164" s="56">
        <f t="shared" si="71"/>
        <v>0</v>
      </c>
      <c r="BE164" s="57">
        <f t="shared" si="78"/>
        <v>0</v>
      </c>
      <c r="BF164" s="57">
        <f>SUM($BE$7:BE164)</f>
        <v>0</v>
      </c>
      <c r="BH164" s="58" t="str">
        <f t="shared" si="86"/>
        <v/>
      </c>
      <c r="BI164" s="58" t="str">
        <f t="shared" si="87"/>
        <v/>
      </c>
      <c r="BJ164" s="58" t="str">
        <f t="shared" si="88"/>
        <v/>
      </c>
      <c r="BK164" s="58" t="str">
        <f t="shared" si="89"/>
        <v/>
      </c>
      <c r="BL164" s="58" t="str">
        <f t="shared" si="90"/>
        <v/>
      </c>
      <c r="BN164" s="58" t="str">
        <f t="shared" si="79"/>
        <v/>
      </c>
      <c r="BO164" s="58" t="str">
        <f t="shared" si="80"/>
        <v/>
      </c>
      <c r="BP164" s="58" t="str">
        <f t="shared" si="81"/>
        <v/>
      </c>
      <c r="BQ164" s="58" t="str">
        <f t="shared" si="82"/>
        <v/>
      </c>
      <c r="BR164" s="58" t="str">
        <f t="shared" si="83"/>
        <v/>
      </c>
    </row>
    <row r="165" spans="15:70" x14ac:dyDescent="0.2">
      <c r="O165" s="47" t="str">
        <f t="shared" si="84"/>
        <v/>
      </c>
      <c r="P165" s="53" t="str">
        <f t="shared" si="91"/>
        <v/>
      </c>
      <c r="Q165" s="169"/>
      <c r="R165" s="170"/>
      <c r="S165" s="170"/>
      <c r="T165" s="170"/>
      <c r="U165" s="171"/>
      <c r="V165" s="168"/>
      <c r="W165" s="144"/>
      <c r="X165" s="47" t="str">
        <f t="shared" si="65"/>
        <v/>
      </c>
      <c r="Y165" s="53" t="str">
        <f t="shared" si="72"/>
        <v/>
      </c>
      <c r="Z165" s="169"/>
      <c r="AA165" s="170"/>
      <c r="AB165" s="170"/>
      <c r="AC165" s="170"/>
      <c r="AD165" s="171"/>
      <c r="AE165" s="168"/>
      <c r="AF165" s="54" t="str">
        <f t="shared" si="85"/>
        <v/>
      </c>
      <c r="AG165" s="24"/>
      <c r="AH165" s="24"/>
      <c r="AI165" s="62"/>
      <c r="AJ165" s="62"/>
      <c r="AK165" s="62"/>
      <c r="AL165" s="62"/>
      <c r="AN165" s="20"/>
      <c r="AS165" s="56">
        <f t="shared" si="66"/>
        <v>0</v>
      </c>
      <c r="AT165" s="56">
        <f t="shared" si="73"/>
        <v>0</v>
      </c>
      <c r="AU165" s="56">
        <f t="shared" si="74"/>
        <v>0</v>
      </c>
      <c r="AV165" s="56">
        <f t="shared" si="75"/>
        <v>0</v>
      </c>
      <c r="AW165" s="56">
        <f t="shared" si="76"/>
        <v>0</v>
      </c>
      <c r="AX165" s="57">
        <f t="shared" si="77"/>
        <v>0</v>
      </c>
      <c r="AY165" s="57">
        <f>SUM($AX$7:AX165)</f>
        <v>0</v>
      </c>
      <c r="AZ165" s="56">
        <f t="shared" si="67"/>
        <v>0</v>
      </c>
      <c r="BA165" s="56">
        <f t="shared" si="68"/>
        <v>0</v>
      </c>
      <c r="BB165" s="56">
        <f t="shared" si="69"/>
        <v>0</v>
      </c>
      <c r="BC165" s="56">
        <f t="shared" si="70"/>
        <v>0</v>
      </c>
      <c r="BD165" s="56">
        <f t="shared" si="71"/>
        <v>0</v>
      </c>
      <c r="BE165" s="57">
        <f t="shared" si="78"/>
        <v>0</v>
      </c>
      <c r="BF165" s="57">
        <f>SUM($BE$7:BE165)</f>
        <v>0</v>
      </c>
      <c r="BH165" s="58" t="str">
        <f t="shared" si="86"/>
        <v/>
      </c>
      <c r="BI165" s="58" t="str">
        <f t="shared" si="87"/>
        <v/>
      </c>
      <c r="BJ165" s="58" t="str">
        <f t="shared" si="88"/>
        <v/>
      </c>
      <c r="BK165" s="58" t="str">
        <f t="shared" si="89"/>
        <v/>
      </c>
      <c r="BL165" s="58" t="str">
        <f t="shared" si="90"/>
        <v/>
      </c>
      <c r="BN165" s="58" t="str">
        <f t="shared" si="79"/>
        <v/>
      </c>
      <c r="BO165" s="58" t="str">
        <f t="shared" si="80"/>
        <v/>
      </c>
      <c r="BP165" s="58" t="str">
        <f t="shared" si="81"/>
        <v/>
      </c>
      <c r="BQ165" s="58" t="str">
        <f t="shared" si="82"/>
        <v/>
      </c>
      <c r="BR165" s="58" t="str">
        <f t="shared" si="83"/>
        <v/>
      </c>
    </row>
    <row r="166" spans="15:70" x14ac:dyDescent="0.2">
      <c r="O166" s="47" t="str">
        <f t="shared" si="84"/>
        <v/>
      </c>
      <c r="P166" s="53" t="str">
        <f t="shared" si="91"/>
        <v/>
      </c>
      <c r="Q166" s="169"/>
      <c r="R166" s="170"/>
      <c r="S166" s="170"/>
      <c r="T166" s="170"/>
      <c r="U166" s="171"/>
      <c r="V166" s="168"/>
      <c r="W166" s="144"/>
      <c r="X166" s="47" t="str">
        <f t="shared" si="65"/>
        <v/>
      </c>
      <c r="Y166" s="53" t="str">
        <f t="shared" si="72"/>
        <v/>
      </c>
      <c r="Z166" s="169"/>
      <c r="AA166" s="170"/>
      <c r="AB166" s="170"/>
      <c r="AC166" s="170"/>
      <c r="AD166" s="171"/>
      <c r="AE166" s="168"/>
      <c r="AF166" s="54" t="str">
        <f t="shared" si="85"/>
        <v/>
      </c>
      <c r="AG166" s="24"/>
      <c r="AH166" s="24"/>
      <c r="AI166" s="62"/>
      <c r="AJ166" s="62"/>
      <c r="AK166" s="62"/>
      <c r="AL166" s="62"/>
      <c r="AN166" s="20"/>
      <c r="AS166" s="56">
        <f t="shared" si="66"/>
        <v>0</v>
      </c>
      <c r="AT166" s="56">
        <f t="shared" si="73"/>
        <v>0</v>
      </c>
      <c r="AU166" s="56">
        <f t="shared" si="74"/>
        <v>0</v>
      </c>
      <c r="AV166" s="56">
        <f t="shared" si="75"/>
        <v>0</v>
      </c>
      <c r="AW166" s="56">
        <f t="shared" si="76"/>
        <v>0</v>
      </c>
      <c r="AX166" s="57">
        <f t="shared" si="77"/>
        <v>0</v>
      </c>
      <c r="AY166" s="57">
        <f>SUM($AX$7:AX166)</f>
        <v>0</v>
      </c>
      <c r="AZ166" s="56">
        <f t="shared" si="67"/>
        <v>0</v>
      </c>
      <c r="BA166" s="56">
        <f t="shared" si="68"/>
        <v>0</v>
      </c>
      <c r="BB166" s="56">
        <f t="shared" si="69"/>
        <v>0</v>
      </c>
      <c r="BC166" s="56">
        <f t="shared" si="70"/>
        <v>0</v>
      </c>
      <c r="BD166" s="56">
        <f t="shared" si="71"/>
        <v>0</v>
      </c>
      <c r="BE166" s="57">
        <f t="shared" si="78"/>
        <v>0</v>
      </c>
      <c r="BF166" s="57">
        <f>SUM($BE$7:BE166)</f>
        <v>0</v>
      </c>
      <c r="BH166" s="58" t="str">
        <f t="shared" si="86"/>
        <v/>
      </c>
      <c r="BI166" s="58" t="str">
        <f t="shared" si="87"/>
        <v/>
      </c>
      <c r="BJ166" s="58" t="str">
        <f t="shared" si="88"/>
        <v/>
      </c>
      <c r="BK166" s="58" t="str">
        <f t="shared" si="89"/>
        <v/>
      </c>
      <c r="BL166" s="58" t="str">
        <f t="shared" si="90"/>
        <v/>
      </c>
      <c r="BN166" s="58" t="str">
        <f t="shared" si="79"/>
        <v/>
      </c>
      <c r="BO166" s="58" t="str">
        <f t="shared" si="80"/>
        <v/>
      </c>
      <c r="BP166" s="58" t="str">
        <f t="shared" si="81"/>
        <v/>
      </c>
      <c r="BQ166" s="58" t="str">
        <f t="shared" si="82"/>
        <v/>
      </c>
      <c r="BR166" s="58" t="str">
        <f t="shared" si="83"/>
        <v/>
      </c>
    </row>
    <row r="167" spans="15:70" x14ac:dyDescent="0.2">
      <c r="O167" s="47" t="str">
        <f t="shared" si="84"/>
        <v/>
      </c>
      <c r="P167" s="53" t="str">
        <f t="shared" si="91"/>
        <v/>
      </c>
      <c r="Q167" s="169"/>
      <c r="R167" s="170"/>
      <c r="S167" s="170"/>
      <c r="T167" s="170"/>
      <c r="U167" s="171"/>
      <c r="V167" s="168"/>
      <c r="W167" s="144"/>
      <c r="X167" s="47" t="str">
        <f t="shared" si="65"/>
        <v/>
      </c>
      <c r="Y167" s="53" t="str">
        <f t="shared" si="72"/>
        <v/>
      </c>
      <c r="Z167" s="169"/>
      <c r="AA167" s="170"/>
      <c r="AB167" s="170"/>
      <c r="AC167" s="170"/>
      <c r="AD167" s="171"/>
      <c r="AE167" s="168"/>
      <c r="AF167" s="54" t="str">
        <f t="shared" si="85"/>
        <v/>
      </c>
      <c r="AG167" s="24"/>
      <c r="AH167" s="24"/>
      <c r="AI167" s="62"/>
      <c r="AJ167" s="62"/>
      <c r="AK167" s="62"/>
      <c r="AL167" s="62"/>
      <c r="AN167" s="20"/>
      <c r="AS167" s="56">
        <f t="shared" si="66"/>
        <v>0</v>
      </c>
      <c r="AT167" s="56">
        <f t="shared" si="73"/>
        <v>0</v>
      </c>
      <c r="AU167" s="56">
        <f t="shared" si="74"/>
        <v>0</v>
      </c>
      <c r="AV167" s="56">
        <f t="shared" si="75"/>
        <v>0</v>
      </c>
      <c r="AW167" s="56">
        <f t="shared" si="76"/>
        <v>0</v>
      </c>
      <c r="AX167" s="57">
        <f t="shared" si="77"/>
        <v>0</v>
      </c>
      <c r="AY167" s="57">
        <f>SUM($AX$7:AX167)</f>
        <v>0</v>
      </c>
      <c r="AZ167" s="56">
        <f t="shared" si="67"/>
        <v>0</v>
      </c>
      <c r="BA167" s="56">
        <f t="shared" si="68"/>
        <v>0</v>
      </c>
      <c r="BB167" s="56">
        <f t="shared" si="69"/>
        <v>0</v>
      </c>
      <c r="BC167" s="56">
        <f t="shared" si="70"/>
        <v>0</v>
      </c>
      <c r="BD167" s="56">
        <f t="shared" si="71"/>
        <v>0</v>
      </c>
      <c r="BE167" s="57">
        <f t="shared" si="78"/>
        <v>0</v>
      </c>
      <c r="BF167" s="57">
        <f>SUM($BE$7:BE167)</f>
        <v>0</v>
      </c>
      <c r="BH167" s="58" t="str">
        <f t="shared" si="86"/>
        <v/>
      </c>
      <c r="BI167" s="58" t="str">
        <f t="shared" si="87"/>
        <v/>
      </c>
      <c r="BJ167" s="58" t="str">
        <f t="shared" si="88"/>
        <v/>
      </c>
      <c r="BK167" s="58" t="str">
        <f t="shared" si="89"/>
        <v/>
      </c>
      <c r="BL167" s="58" t="str">
        <f t="shared" si="90"/>
        <v/>
      </c>
      <c r="BN167" s="58" t="str">
        <f t="shared" si="79"/>
        <v/>
      </c>
      <c r="BO167" s="58" t="str">
        <f t="shared" si="80"/>
        <v/>
      </c>
      <c r="BP167" s="58" t="str">
        <f t="shared" si="81"/>
        <v/>
      </c>
      <c r="BQ167" s="58" t="str">
        <f t="shared" si="82"/>
        <v/>
      </c>
      <c r="BR167" s="58" t="str">
        <f t="shared" si="83"/>
        <v/>
      </c>
    </row>
    <row r="168" spans="15:70" x14ac:dyDescent="0.2">
      <c r="O168" s="47" t="str">
        <f t="shared" si="84"/>
        <v/>
      </c>
      <c r="P168" s="53" t="str">
        <f t="shared" si="91"/>
        <v/>
      </c>
      <c r="Q168" s="169"/>
      <c r="R168" s="170"/>
      <c r="S168" s="170"/>
      <c r="T168" s="170"/>
      <c r="U168" s="171"/>
      <c r="V168" s="168"/>
      <c r="W168" s="144"/>
      <c r="X168" s="47" t="str">
        <f t="shared" si="65"/>
        <v/>
      </c>
      <c r="Y168" s="53" t="str">
        <f t="shared" si="72"/>
        <v/>
      </c>
      <c r="Z168" s="169"/>
      <c r="AA168" s="170"/>
      <c r="AB168" s="170"/>
      <c r="AC168" s="170"/>
      <c r="AD168" s="171"/>
      <c r="AE168" s="168"/>
      <c r="AF168" s="54" t="str">
        <f t="shared" si="85"/>
        <v/>
      </c>
      <c r="AG168" s="24"/>
      <c r="AH168" s="24"/>
      <c r="AI168" s="62"/>
      <c r="AJ168" s="62"/>
      <c r="AK168" s="62"/>
      <c r="AL168" s="62"/>
      <c r="AN168" s="20"/>
      <c r="AS168" s="56">
        <f t="shared" si="66"/>
        <v>0</v>
      </c>
      <c r="AT168" s="56">
        <f t="shared" si="73"/>
        <v>0</v>
      </c>
      <c r="AU168" s="56">
        <f t="shared" si="74"/>
        <v>0</v>
      </c>
      <c r="AV168" s="56">
        <f t="shared" si="75"/>
        <v>0</v>
      </c>
      <c r="AW168" s="56">
        <f t="shared" si="76"/>
        <v>0</v>
      </c>
      <c r="AX168" s="57">
        <f t="shared" si="77"/>
        <v>0</v>
      </c>
      <c r="AY168" s="57">
        <f>SUM($AX$7:AX168)</f>
        <v>0</v>
      </c>
      <c r="AZ168" s="56">
        <f t="shared" si="67"/>
        <v>0</v>
      </c>
      <c r="BA168" s="56">
        <f t="shared" si="68"/>
        <v>0</v>
      </c>
      <c r="BB168" s="56">
        <f t="shared" si="69"/>
        <v>0</v>
      </c>
      <c r="BC168" s="56">
        <f t="shared" si="70"/>
        <v>0</v>
      </c>
      <c r="BD168" s="56">
        <f t="shared" si="71"/>
        <v>0</v>
      </c>
      <c r="BE168" s="57">
        <f t="shared" si="78"/>
        <v>0</v>
      </c>
      <c r="BF168" s="57">
        <f>SUM($BE$7:BE168)</f>
        <v>0</v>
      </c>
      <c r="BH168" s="58" t="str">
        <f t="shared" si="86"/>
        <v/>
      </c>
      <c r="BI168" s="58" t="str">
        <f t="shared" si="87"/>
        <v/>
      </c>
      <c r="BJ168" s="58" t="str">
        <f t="shared" si="88"/>
        <v/>
      </c>
      <c r="BK168" s="58" t="str">
        <f t="shared" si="89"/>
        <v/>
      </c>
      <c r="BL168" s="58" t="str">
        <f t="shared" si="90"/>
        <v/>
      </c>
      <c r="BN168" s="58" t="str">
        <f t="shared" si="79"/>
        <v/>
      </c>
      <c r="BO168" s="58" t="str">
        <f t="shared" si="80"/>
        <v/>
      </c>
      <c r="BP168" s="58" t="str">
        <f t="shared" si="81"/>
        <v/>
      </c>
      <c r="BQ168" s="58" t="str">
        <f t="shared" si="82"/>
        <v/>
      </c>
      <c r="BR168" s="58" t="str">
        <f t="shared" si="83"/>
        <v/>
      </c>
    </row>
    <row r="169" spans="15:70" x14ac:dyDescent="0.2">
      <c r="O169" s="47" t="str">
        <f t="shared" si="84"/>
        <v/>
      </c>
      <c r="P169" s="53" t="str">
        <f t="shared" si="91"/>
        <v/>
      </c>
      <c r="Q169" s="169"/>
      <c r="R169" s="170"/>
      <c r="S169" s="170"/>
      <c r="T169" s="170"/>
      <c r="U169" s="171"/>
      <c r="V169" s="168"/>
      <c r="W169" s="144"/>
      <c r="X169" s="47" t="str">
        <f t="shared" si="65"/>
        <v/>
      </c>
      <c r="Y169" s="53" t="str">
        <f t="shared" si="72"/>
        <v/>
      </c>
      <c r="Z169" s="169"/>
      <c r="AA169" s="170"/>
      <c r="AB169" s="170"/>
      <c r="AC169" s="170"/>
      <c r="AD169" s="171"/>
      <c r="AE169" s="168"/>
      <c r="AF169" s="54" t="str">
        <f t="shared" si="85"/>
        <v/>
      </c>
      <c r="AG169" s="24"/>
      <c r="AH169" s="24"/>
      <c r="AN169" s="20"/>
      <c r="AS169" s="56">
        <f t="shared" si="66"/>
        <v>0</v>
      </c>
      <c r="AT169" s="56">
        <f t="shared" si="73"/>
        <v>0</v>
      </c>
      <c r="AU169" s="56">
        <f t="shared" si="74"/>
        <v>0</v>
      </c>
      <c r="AV169" s="56">
        <f t="shared" si="75"/>
        <v>0</v>
      </c>
      <c r="AW169" s="56">
        <f t="shared" si="76"/>
        <v>0</v>
      </c>
      <c r="AX169" s="57">
        <f t="shared" si="77"/>
        <v>0</v>
      </c>
      <c r="AY169" s="57">
        <f>SUM($AX$7:AX169)</f>
        <v>0</v>
      </c>
      <c r="AZ169" s="56">
        <f t="shared" si="67"/>
        <v>0</v>
      </c>
      <c r="BA169" s="56">
        <f t="shared" si="68"/>
        <v>0</v>
      </c>
      <c r="BB169" s="56">
        <f t="shared" si="69"/>
        <v>0</v>
      </c>
      <c r="BC169" s="56">
        <f t="shared" si="70"/>
        <v>0</v>
      </c>
      <c r="BD169" s="56">
        <f t="shared" si="71"/>
        <v>0</v>
      </c>
      <c r="BE169" s="57">
        <f t="shared" si="78"/>
        <v>0</v>
      </c>
      <c r="BF169" s="57">
        <f>SUM($BE$7:BE169)</f>
        <v>0</v>
      </c>
      <c r="BH169" s="58" t="str">
        <f t="shared" si="86"/>
        <v/>
      </c>
      <c r="BI169" s="58" t="str">
        <f t="shared" si="87"/>
        <v/>
      </c>
      <c r="BJ169" s="58" t="str">
        <f t="shared" si="88"/>
        <v/>
      </c>
      <c r="BK169" s="58" t="str">
        <f t="shared" si="89"/>
        <v/>
      </c>
      <c r="BL169" s="58" t="str">
        <f t="shared" si="90"/>
        <v/>
      </c>
      <c r="BN169" s="58" t="str">
        <f t="shared" si="79"/>
        <v/>
      </c>
      <c r="BO169" s="58" t="str">
        <f t="shared" si="80"/>
        <v/>
      </c>
      <c r="BP169" s="58" t="str">
        <f t="shared" si="81"/>
        <v/>
      </c>
      <c r="BQ169" s="58" t="str">
        <f t="shared" si="82"/>
        <v/>
      </c>
      <c r="BR169" s="58" t="str">
        <f t="shared" si="83"/>
        <v/>
      </c>
    </row>
    <row r="170" spans="15:70" x14ac:dyDescent="0.2">
      <c r="O170" s="47" t="str">
        <f t="shared" si="84"/>
        <v/>
      </c>
      <c r="P170" s="53" t="str">
        <f t="shared" si="91"/>
        <v/>
      </c>
      <c r="Q170" s="169"/>
      <c r="R170" s="170"/>
      <c r="S170" s="170"/>
      <c r="T170" s="170"/>
      <c r="U170" s="171"/>
      <c r="V170" s="168"/>
      <c r="W170" s="144"/>
      <c r="X170" s="47" t="str">
        <f t="shared" si="65"/>
        <v/>
      </c>
      <c r="Y170" s="53" t="str">
        <f t="shared" si="72"/>
        <v/>
      </c>
      <c r="Z170" s="169"/>
      <c r="AA170" s="170"/>
      <c r="AB170" s="170"/>
      <c r="AC170" s="170"/>
      <c r="AD170" s="171"/>
      <c r="AE170" s="168"/>
      <c r="AF170" s="54" t="str">
        <f t="shared" si="85"/>
        <v/>
      </c>
      <c r="AG170" s="24"/>
      <c r="AH170" s="24"/>
      <c r="AN170" s="20"/>
      <c r="AS170" s="56">
        <f t="shared" si="66"/>
        <v>0</v>
      </c>
      <c r="AT170" s="56">
        <f t="shared" si="73"/>
        <v>0</v>
      </c>
      <c r="AU170" s="56">
        <f t="shared" si="74"/>
        <v>0</v>
      </c>
      <c r="AV170" s="56">
        <f t="shared" si="75"/>
        <v>0</v>
      </c>
      <c r="AW170" s="56">
        <f t="shared" si="76"/>
        <v>0</v>
      </c>
      <c r="AX170" s="57">
        <f t="shared" si="77"/>
        <v>0</v>
      </c>
      <c r="AY170" s="57">
        <f>SUM($AX$7:AX170)</f>
        <v>0</v>
      </c>
      <c r="AZ170" s="56">
        <f t="shared" si="67"/>
        <v>0</v>
      </c>
      <c r="BA170" s="56">
        <f t="shared" si="68"/>
        <v>0</v>
      </c>
      <c r="BB170" s="56">
        <f t="shared" si="69"/>
        <v>0</v>
      </c>
      <c r="BC170" s="56">
        <f t="shared" si="70"/>
        <v>0</v>
      </c>
      <c r="BD170" s="56">
        <f t="shared" si="71"/>
        <v>0</v>
      </c>
      <c r="BE170" s="57">
        <f t="shared" si="78"/>
        <v>0</v>
      </c>
      <c r="BF170" s="57">
        <f>SUM($BE$7:BE170)</f>
        <v>0</v>
      </c>
      <c r="BH170" s="58" t="str">
        <f t="shared" si="86"/>
        <v/>
      </c>
      <c r="BI170" s="58" t="str">
        <f t="shared" si="87"/>
        <v/>
      </c>
      <c r="BJ170" s="58" t="str">
        <f t="shared" si="88"/>
        <v/>
      </c>
      <c r="BK170" s="58" t="str">
        <f t="shared" si="89"/>
        <v/>
      </c>
      <c r="BL170" s="58" t="str">
        <f t="shared" si="90"/>
        <v/>
      </c>
      <c r="BN170" s="58" t="str">
        <f t="shared" si="79"/>
        <v/>
      </c>
      <c r="BO170" s="58" t="str">
        <f t="shared" si="80"/>
        <v/>
      </c>
      <c r="BP170" s="58" t="str">
        <f t="shared" si="81"/>
        <v/>
      </c>
      <c r="BQ170" s="58" t="str">
        <f t="shared" si="82"/>
        <v/>
      </c>
      <c r="BR170" s="58" t="str">
        <f t="shared" si="83"/>
        <v/>
      </c>
    </row>
    <row r="171" spans="15:70" x14ac:dyDescent="0.2">
      <c r="O171" s="47" t="str">
        <f t="shared" si="84"/>
        <v/>
      </c>
      <c r="P171" s="53" t="str">
        <f t="shared" si="91"/>
        <v/>
      </c>
      <c r="Q171" s="169"/>
      <c r="R171" s="170"/>
      <c r="S171" s="170"/>
      <c r="T171" s="170"/>
      <c r="U171" s="171"/>
      <c r="V171" s="168"/>
      <c r="W171" s="144"/>
      <c r="X171" s="47" t="str">
        <f t="shared" si="65"/>
        <v/>
      </c>
      <c r="Y171" s="53" t="str">
        <f t="shared" si="72"/>
        <v/>
      </c>
      <c r="Z171" s="169"/>
      <c r="AA171" s="170"/>
      <c r="AB171" s="170"/>
      <c r="AC171" s="170"/>
      <c r="AD171" s="171"/>
      <c r="AE171" s="168"/>
      <c r="AF171" s="54" t="str">
        <f t="shared" si="85"/>
        <v/>
      </c>
      <c r="AG171" s="24"/>
      <c r="AH171" s="24"/>
      <c r="AN171" s="20"/>
      <c r="AS171" s="56">
        <f t="shared" si="66"/>
        <v>0</v>
      </c>
      <c r="AT171" s="56">
        <f t="shared" si="73"/>
        <v>0</v>
      </c>
      <c r="AU171" s="56">
        <f t="shared" si="74"/>
        <v>0</v>
      </c>
      <c r="AV171" s="56">
        <f t="shared" si="75"/>
        <v>0</v>
      </c>
      <c r="AW171" s="56">
        <f t="shared" si="76"/>
        <v>0</v>
      </c>
      <c r="AX171" s="57">
        <f t="shared" si="77"/>
        <v>0</v>
      </c>
      <c r="AY171" s="57">
        <f>SUM($AX$7:AX171)</f>
        <v>0</v>
      </c>
      <c r="AZ171" s="56">
        <f t="shared" si="67"/>
        <v>0</v>
      </c>
      <c r="BA171" s="56">
        <f t="shared" si="68"/>
        <v>0</v>
      </c>
      <c r="BB171" s="56">
        <f t="shared" si="69"/>
        <v>0</v>
      </c>
      <c r="BC171" s="56">
        <f t="shared" si="70"/>
        <v>0</v>
      </c>
      <c r="BD171" s="56">
        <f t="shared" si="71"/>
        <v>0</v>
      </c>
      <c r="BE171" s="57">
        <f t="shared" si="78"/>
        <v>0</v>
      </c>
      <c r="BF171" s="57">
        <f>SUM($BE$7:BE171)</f>
        <v>0</v>
      </c>
      <c r="BH171" s="58" t="str">
        <f t="shared" si="86"/>
        <v/>
      </c>
      <c r="BI171" s="58" t="str">
        <f t="shared" si="87"/>
        <v/>
      </c>
      <c r="BJ171" s="58" t="str">
        <f t="shared" si="88"/>
        <v/>
      </c>
      <c r="BK171" s="58" t="str">
        <f t="shared" si="89"/>
        <v/>
      </c>
      <c r="BL171" s="58" t="str">
        <f t="shared" si="90"/>
        <v/>
      </c>
      <c r="BN171" s="58" t="str">
        <f t="shared" si="79"/>
        <v/>
      </c>
      <c r="BO171" s="58" t="str">
        <f t="shared" si="80"/>
        <v/>
      </c>
      <c r="BP171" s="58" t="str">
        <f t="shared" si="81"/>
        <v/>
      </c>
      <c r="BQ171" s="58" t="str">
        <f t="shared" si="82"/>
        <v/>
      </c>
      <c r="BR171" s="58" t="str">
        <f t="shared" si="83"/>
        <v/>
      </c>
    </row>
    <row r="172" spans="15:70" x14ac:dyDescent="0.2">
      <c r="O172" s="47" t="str">
        <f t="shared" si="84"/>
        <v/>
      </c>
      <c r="P172" s="53" t="str">
        <f t="shared" si="91"/>
        <v/>
      </c>
      <c r="Q172" s="169"/>
      <c r="R172" s="170"/>
      <c r="S172" s="170"/>
      <c r="T172" s="170"/>
      <c r="U172" s="171"/>
      <c r="V172" s="168"/>
      <c r="W172" s="144"/>
      <c r="X172" s="47" t="str">
        <f t="shared" si="65"/>
        <v/>
      </c>
      <c r="Y172" s="53" t="str">
        <f t="shared" si="72"/>
        <v/>
      </c>
      <c r="Z172" s="169"/>
      <c r="AA172" s="170"/>
      <c r="AB172" s="170"/>
      <c r="AC172" s="170"/>
      <c r="AD172" s="171"/>
      <c r="AE172" s="168"/>
      <c r="AF172" s="54" t="str">
        <f t="shared" si="85"/>
        <v/>
      </c>
      <c r="AG172" s="24"/>
      <c r="AH172" s="24"/>
      <c r="AN172" s="20"/>
      <c r="AS172" s="56">
        <f t="shared" si="66"/>
        <v>0</v>
      </c>
      <c r="AT172" s="56">
        <f t="shared" si="73"/>
        <v>0</v>
      </c>
      <c r="AU172" s="56">
        <f t="shared" si="74"/>
        <v>0</v>
      </c>
      <c r="AV172" s="56">
        <f t="shared" si="75"/>
        <v>0</v>
      </c>
      <c r="AW172" s="56">
        <f t="shared" si="76"/>
        <v>0</v>
      </c>
      <c r="AX172" s="57">
        <f t="shared" si="77"/>
        <v>0</v>
      </c>
      <c r="AY172" s="57">
        <f>SUM($AX$7:AX172)</f>
        <v>0</v>
      </c>
      <c r="AZ172" s="56">
        <f t="shared" si="67"/>
        <v>0</v>
      </c>
      <c r="BA172" s="56">
        <f t="shared" si="68"/>
        <v>0</v>
      </c>
      <c r="BB172" s="56">
        <f t="shared" si="69"/>
        <v>0</v>
      </c>
      <c r="BC172" s="56">
        <f t="shared" si="70"/>
        <v>0</v>
      </c>
      <c r="BD172" s="56">
        <f t="shared" si="71"/>
        <v>0</v>
      </c>
      <c r="BE172" s="57">
        <f t="shared" si="78"/>
        <v>0</v>
      </c>
      <c r="BF172" s="57">
        <f>SUM($BE$7:BE172)</f>
        <v>0</v>
      </c>
      <c r="BH172" s="58" t="str">
        <f t="shared" si="86"/>
        <v/>
      </c>
      <c r="BI172" s="58" t="str">
        <f t="shared" si="87"/>
        <v/>
      </c>
      <c r="BJ172" s="58" t="str">
        <f t="shared" si="88"/>
        <v/>
      </c>
      <c r="BK172" s="58" t="str">
        <f t="shared" si="89"/>
        <v/>
      </c>
      <c r="BL172" s="58" t="str">
        <f t="shared" si="90"/>
        <v/>
      </c>
      <c r="BN172" s="58" t="str">
        <f t="shared" si="79"/>
        <v/>
      </c>
      <c r="BO172" s="58" t="str">
        <f t="shared" si="80"/>
        <v/>
      </c>
      <c r="BP172" s="58" t="str">
        <f t="shared" si="81"/>
        <v/>
      </c>
      <c r="BQ172" s="58" t="str">
        <f t="shared" si="82"/>
        <v/>
      </c>
      <c r="BR172" s="58" t="str">
        <f t="shared" si="83"/>
        <v/>
      </c>
    </row>
    <row r="173" spans="15:70" x14ac:dyDescent="0.2">
      <c r="O173" s="47" t="str">
        <f t="shared" si="84"/>
        <v/>
      </c>
      <c r="P173" s="53" t="str">
        <f t="shared" si="91"/>
        <v/>
      </c>
      <c r="Q173" s="169"/>
      <c r="R173" s="170"/>
      <c r="S173" s="170"/>
      <c r="T173" s="170"/>
      <c r="U173" s="171"/>
      <c r="V173" s="168"/>
      <c r="W173" s="144"/>
      <c r="X173" s="47" t="str">
        <f t="shared" si="65"/>
        <v/>
      </c>
      <c r="Y173" s="53" t="str">
        <f t="shared" si="72"/>
        <v/>
      </c>
      <c r="Z173" s="169"/>
      <c r="AA173" s="170"/>
      <c r="AB173" s="170"/>
      <c r="AC173" s="170"/>
      <c r="AD173" s="171"/>
      <c r="AE173" s="168"/>
      <c r="AF173" s="54" t="str">
        <f t="shared" si="85"/>
        <v/>
      </c>
      <c r="AG173" s="24"/>
      <c r="AH173" s="24"/>
      <c r="AN173" s="20"/>
      <c r="AS173" s="56">
        <f t="shared" si="66"/>
        <v>0</v>
      </c>
      <c r="AT173" s="56">
        <f t="shared" si="73"/>
        <v>0</v>
      </c>
      <c r="AU173" s="56">
        <f t="shared" si="74"/>
        <v>0</v>
      </c>
      <c r="AV173" s="56">
        <f t="shared" si="75"/>
        <v>0</v>
      </c>
      <c r="AW173" s="56">
        <f t="shared" si="76"/>
        <v>0</v>
      </c>
      <c r="AX173" s="57">
        <f t="shared" si="77"/>
        <v>0</v>
      </c>
      <c r="AY173" s="57">
        <f>SUM($AX$7:AX173)</f>
        <v>0</v>
      </c>
      <c r="AZ173" s="56">
        <f t="shared" si="67"/>
        <v>0</v>
      </c>
      <c r="BA173" s="56">
        <f t="shared" si="68"/>
        <v>0</v>
      </c>
      <c r="BB173" s="56">
        <f t="shared" si="69"/>
        <v>0</v>
      </c>
      <c r="BC173" s="56">
        <f t="shared" si="70"/>
        <v>0</v>
      </c>
      <c r="BD173" s="56">
        <f t="shared" si="71"/>
        <v>0</v>
      </c>
      <c r="BE173" s="57">
        <f t="shared" si="78"/>
        <v>0</v>
      </c>
      <c r="BF173" s="57">
        <f>SUM($BE$7:BE173)</f>
        <v>0</v>
      </c>
      <c r="BH173" s="58" t="str">
        <f t="shared" si="86"/>
        <v/>
      </c>
      <c r="BI173" s="58" t="str">
        <f t="shared" si="87"/>
        <v/>
      </c>
      <c r="BJ173" s="58" t="str">
        <f t="shared" si="88"/>
        <v/>
      </c>
      <c r="BK173" s="58" t="str">
        <f t="shared" si="89"/>
        <v/>
      </c>
      <c r="BL173" s="58" t="str">
        <f t="shared" si="90"/>
        <v/>
      </c>
      <c r="BN173" s="58" t="str">
        <f t="shared" si="79"/>
        <v/>
      </c>
      <c r="BO173" s="58" t="str">
        <f t="shared" si="80"/>
        <v/>
      </c>
      <c r="BP173" s="58" t="str">
        <f t="shared" si="81"/>
        <v/>
      </c>
      <c r="BQ173" s="58" t="str">
        <f t="shared" si="82"/>
        <v/>
      </c>
      <c r="BR173" s="58" t="str">
        <f t="shared" si="83"/>
        <v/>
      </c>
    </row>
    <row r="174" spans="15:70" x14ac:dyDescent="0.2">
      <c r="O174" s="47" t="str">
        <f t="shared" si="84"/>
        <v/>
      </c>
      <c r="P174" s="53" t="str">
        <f t="shared" si="91"/>
        <v/>
      </c>
      <c r="Q174" s="169"/>
      <c r="R174" s="170"/>
      <c r="S174" s="170"/>
      <c r="T174" s="170"/>
      <c r="U174" s="171"/>
      <c r="V174" s="168"/>
      <c r="W174" s="144"/>
      <c r="X174" s="47" t="str">
        <f t="shared" si="65"/>
        <v/>
      </c>
      <c r="Y174" s="53" t="str">
        <f t="shared" si="72"/>
        <v/>
      </c>
      <c r="Z174" s="169"/>
      <c r="AA174" s="170"/>
      <c r="AB174" s="170"/>
      <c r="AC174" s="170"/>
      <c r="AD174" s="171"/>
      <c r="AE174" s="168"/>
      <c r="AF174" s="54" t="str">
        <f t="shared" si="85"/>
        <v/>
      </c>
      <c r="AG174" s="24"/>
      <c r="AH174" s="24"/>
      <c r="AN174" s="20"/>
      <c r="AS174" s="56">
        <f t="shared" si="66"/>
        <v>0</v>
      </c>
      <c r="AT174" s="56">
        <f t="shared" si="73"/>
        <v>0</v>
      </c>
      <c r="AU174" s="56">
        <f t="shared" si="74"/>
        <v>0</v>
      </c>
      <c r="AV174" s="56">
        <f t="shared" si="75"/>
        <v>0</v>
      </c>
      <c r="AW174" s="56">
        <f t="shared" si="76"/>
        <v>0</v>
      </c>
      <c r="AX174" s="57">
        <f t="shared" si="77"/>
        <v>0</v>
      </c>
      <c r="AY174" s="57">
        <f>SUM($AX$7:AX174)</f>
        <v>0</v>
      </c>
      <c r="AZ174" s="56">
        <f t="shared" si="67"/>
        <v>0</v>
      </c>
      <c r="BA174" s="56">
        <f t="shared" si="68"/>
        <v>0</v>
      </c>
      <c r="BB174" s="56">
        <f t="shared" si="69"/>
        <v>0</v>
      </c>
      <c r="BC174" s="56">
        <f t="shared" si="70"/>
        <v>0</v>
      </c>
      <c r="BD174" s="56">
        <f t="shared" si="71"/>
        <v>0</v>
      </c>
      <c r="BE174" s="57">
        <f t="shared" si="78"/>
        <v>0</v>
      </c>
      <c r="BF174" s="57">
        <f>SUM($BE$7:BE174)</f>
        <v>0</v>
      </c>
      <c r="BH174" s="58" t="str">
        <f t="shared" si="86"/>
        <v/>
      </c>
      <c r="BI174" s="58" t="str">
        <f t="shared" si="87"/>
        <v/>
      </c>
      <c r="BJ174" s="58" t="str">
        <f t="shared" si="88"/>
        <v/>
      </c>
      <c r="BK174" s="58" t="str">
        <f t="shared" si="89"/>
        <v/>
      </c>
      <c r="BL174" s="58" t="str">
        <f t="shared" si="90"/>
        <v/>
      </c>
      <c r="BN174" s="58" t="str">
        <f t="shared" si="79"/>
        <v/>
      </c>
      <c r="BO174" s="58" t="str">
        <f t="shared" si="80"/>
        <v/>
      </c>
      <c r="BP174" s="58" t="str">
        <f t="shared" si="81"/>
        <v/>
      </c>
      <c r="BQ174" s="58" t="str">
        <f t="shared" si="82"/>
        <v/>
      </c>
      <c r="BR174" s="58" t="str">
        <f t="shared" si="83"/>
        <v/>
      </c>
    </row>
    <row r="175" spans="15:70" x14ac:dyDescent="0.2">
      <c r="O175" s="47" t="str">
        <f t="shared" si="84"/>
        <v/>
      </c>
      <c r="P175" s="53" t="str">
        <f t="shared" si="91"/>
        <v/>
      </c>
      <c r="Q175" s="169"/>
      <c r="R175" s="170"/>
      <c r="S175" s="170"/>
      <c r="T175" s="170"/>
      <c r="U175" s="171"/>
      <c r="V175" s="168"/>
      <c r="W175" s="144"/>
      <c r="X175" s="47" t="str">
        <f t="shared" si="65"/>
        <v/>
      </c>
      <c r="Y175" s="53" t="str">
        <f t="shared" si="72"/>
        <v/>
      </c>
      <c r="Z175" s="169"/>
      <c r="AA175" s="170"/>
      <c r="AB175" s="170"/>
      <c r="AC175" s="170"/>
      <c r="AD175" s="171"/>
      <c r="AE175" s="168"/>
      <c r="AF175" s="54" t="str">
        <f t="shared" si="85"/>
        <v/>
      </c>
      <c r="AG175" s="24"/>
      <c r="AH175" s="24"/>
      <c r="AN175" s="20"/>
      <c r="AS175" s="56">
        <f t="shared" si="66"/>
        <v>0</v>
      </c>
      <c r="AT175" s="56">
        <f t="shared" si="73"/>
        <v>0</v>
      </c>
      <c r="AU175" s="56">
        <f t="shared" si="74"/>
        <v>0</v>
      </c>
      <c r="AV175" s="56">
        <f t="shared" si="75"/>
        <v>0</v>
      </c>
      <c r="AW175" s="56">
        <f t="shared" si="76"/>
        <v>0</v>
      </c>
      <c r="AX175" s="57">
        <f t="shared" si="77"/>
        <v>0</v>
      </c>
      <c r="AY175" s="57">
        <f>SUM($AX$7:AX175)</f>
        <v>0</v>
      </c>
      <c r="AZ175" s="56">
        <f t="shared" si="67"/>
        <v>0</v>
      </c>
      <c r="BA175" s="56">
        <f t="shared" si="68"/>
        <v>0</v>
      </c>
      <c r="BB175" s="56">
        <f t="shared" si="69"/>
        <v>0</v>
      </c>
      <c r="BC175" s="56">
        <f t="shared" si="70"/>
        <v>0</v>
      </c>
      <c r="BD175" s="56">
        <f t="shared" si="71"/>
        <v>0</v>
      </c>
      <c r="BE175" s="57">
        <f t="shared" si="78"/>
        <v>0</v>
      </c>
      <c r="BF175" s="57">
        <f>SUM($BE$7:BE175)</f>
        <v>0</v>
      </c>
      <c r="BH175" s="58" t="str">
        <f t="shared" si="86"/>
        <v/>
      </c>
      <c r="BI175" s="58" t="str">
        <f t="shared" si="87"/>
        <v/>
      </c>
      <c r="BJ175" s="58" t="str">
        <f t="shared" si="88"/>
        <v/>
      </c>
      <c r="BK175" s="58" t="str">
        <f t="shared" si="89"/>
        <v/>
      </c>
      <c r="BL175" s="58" t="str">
        <f t="shared" si="90"/>
        <v/>
      </c>
      <c r="BN175" s="58" t="str">
        <f t="shared" si="79"/>
        <v/>
      </c>
      <c r="BO175" s="58" t="str">
        <f t="shared" si="80"/>
        <v/>
      </c>
      <c r="BP175" s="58" t="str">
        <f t="shared" si="81"/>
        <v/>
      </c>
      <c r="BQ175" s="58" t="str">
        <f t="shared" si="82"/>
        <v/>
      </c>
      <c r="BR175" s="58" t="str">
        <f t="shared" si="83"/>
        <v/>
      </c>
    </row>
    <row r="176" spans="15:70" x14ac:dyDescent="0.2">
      <c r="O176" s="47" t="str">
        <f t="shared" si="84"/>
        <v/>
      </c>
      <c r="P176" s="53" t="str">
        <f t="shared" si="91"/>
        <v/>
      </c>
      <c r="Q176" s="169"/>
      <c r="R176" s="170"/>
      <c r="S176" s="170"/>
      <c r="T176" s="170"/>
      <c r="U176" s="171"/>
      <c r="V176" s="168"/>
      <c r="X176" s="47" t="str">
        <f t="shared" si="65"/>
        <v/>
      </c>
      <c r="Y176" s="53" t="str">
        <f t="shared" si="72"/>
        <v/>
      </c>
      <c r="Z176" s="169"/>
      <c r="AA176" s="170"/>
      <c r="AB176" s="170"/>
      <c r="AC176" s="170"/>
      <c r="AD176" s="171"/>
      <c r="AE176" s="168"/>
      <c r="AF176" s="54" t="str">
        <f t="shared" si="85"/>
        <v/>
      </c>
      <c r="AG176" s="24"/>
      <c r="AH176" s="24"/>
      <c r="AN176" s="20"/>
      <c r="AS176" s="56">
        <f t="shared" si="66"/>
        <v>0</v>
      </c>
      <c r="AT176" s="56">
        <f t="shared" si="73"/>
        <v>0</v>
      </c>
      <c r="AU176" s="56">
        <f t="shared" si="74"/>
        <v>0</v>
      </c>
      <c r="AV176" s="56">
        <f t="shared" si="75"/>
        <v>0</v>
      </c>
      <c r="AW176" s="56">
        <f t="shared" si="76"/>
        <v>0</v>
      </c>
      <c r="AX176" s="57">
        <f t="shared" si="77"/>
        <v>0</v>
      </c>
      <c r="AY176" s="57">
        <f>SUM($AX$7:AX176)</f>
        <v>0</v>
      </c>
      <c r="AZ176" s="56">
        <f t="shared" si="67"/>
        <v>0</v>
      </c>
      <c r="BA176" s="56">
        <f t="shared" si="68"/>
        <v>0</v>
      </c>
      <c r="BB176" s="56">
        <f t="shared" si="69"/>
        <v>0</v>
      </c>
      <c r="BC176" s="56">
        <f t="shared" si="70"/>
        <v>0</v>
      </c>
      <c r="BD176" s="56">
        <f t="shared" si="71"/>
        <v>0</v>
      </c>
      <c r="BE176" s="57">
        <f t="shared" si="78"/>
        <v>0</v>
      </c>
      <c r="BF176" s="57">
        <f>SUM($BE$7:BE176)</f>
        <v>0</v>
      </c>
      <c r="BH176" s="58" t="str">
        <f t="shared" si="86"/>
        <v/>
      </c>
      <c r="BI176" s="58" t="str">
        <f t="shared" si="87"/>
        <v/>
      </c>
      <c r="BJ176" s="58" t="str">
        <f t="shared" si="88"/>
        <v/>
      </c>
      <c r="BK176" s="58" t="str">
        <f t="shared" si="89"/>
        <v/>
      </c>
      <c r="BL176" s="58" t="str">
        <f t="shared" si="90"/>
        <v/>
      </c>
      <c r="BN176" s="58" t="str">
        <f t="shared" si="79"/>
        <v/>
      </c>
      <c r="BO176" s="58" t="str">
        <f t="shared" si="80"/>
        <v/>
      </c>
      <c r="BP176" s="58" t="str">
        <f t="shared" si="81"/>
        <v/>
      </c>
      <c r="BQ176" s="58" t="str">
        <f t="shared" si="82"/>
        <v/>
      </c>
      <c r="BR176" s="58" t="str">
        <f t="shared" si="83"/>
        <v/>
      </c>
    </row>
    <row r="177" spans="15:70" x14ac:dyDescent="0.2">
      <c r="O177" s="47" t="str">
        <f t="shared" si="84"/>
        <v/>
      </c>
      <c r="P177" s="53" t="str">
        <f t="shared" si="91"/>
        <v/>
      </c>
      <c r="Q177" s="169"/>
      <c r="R177" s="170"/>
      <c r="S177" s="170"/>
      <c r="T177" s="170"/>
      <c r="U177" s="171"/>
      <c r="V177" s="168"/>
      <c r="X177" s="47" t="str">
        <f t="shared" si="65"/>
        <v/>
      </c>
      <c r="Y177" s="53" t="str">
        <f t="shared" si="72"/>
        <v/>
      </c>
      <c r="Z177" s="169"/>
      <c r="AA177" s="170"/>
      <c r="AB177" s="170"/>
      <c r="AC177" s="170"/>
      <c r="AD177" s="171"/>
      <c r="AE177" s="168"/>
      <c r="AF177" s="54" t="str">
        <f t="shared" si="85"/>
        <v/>
      </c>
      <c r="AG177" s="24"/>
      <c r="AH177" s="24"/>
      <c r="AN177" s="20"/>
      <c r="AS177" s="56">
        <f t="shared" si="66"/>
        <v>0</v>
      </c>
      <c r="AT177" s="56">
        <f t="shared" si="73"/>
        <v>0</v>
      </c>
      <c r="AU177" s="56">
        <f t="shared" si="74"/>
        <v>0</v>
      </c>
      <c r="AV177" s="56">
        <f t="shared" si="75"/>
        <v>0</v>
      </c>
      <c r="AW177" s="56">
        <f t="shared" si="76"/>
        <v>0</v>
      </c>
      <c r="AX177" s="57">
        <f t="shared" si="77"/>
        <v>0</v>
      </c>
      <c r="AY177" s="57">
        <f>SUM($AX$7:AX177)</f>
        <v>0</v>
      </c>
      <c r="AZ177" s="56">
        <f t="shared" si="67"/>
        <v>0</v>
      </c>
      <c r="BA177" s="56">
        <f t="shared" si="68"/>
        <v>0</v>
      </c>
      <c r="BB177" s="56">
        <f t="shared" si="69"/>
        <v>0</v>
      </c>
      <c r="BC177" s="56">
        <f t="shared" si="70"/>
        <v>0</v>
      </c>
      <c r="BD177" s="56">
        <f t="shared" si="71"/>
        <v>0</v>
      </c>
      <c r="BE177" s="57">
        <f t="shared" si="78"/>
        <v>0</v>
      </c>
      <c r="BF177" s="57">
        <f>SUM($BE$7:BE177)</f>
        <v>0</v>
      </c>
      <c r="BH177" s="58" t="str">
        <f t="shared" si="86"/>
        <v/>
      </c>
      <c r="BI177" s="58" t="str">
        <f t="shared" si="87"/>
        <v/>
      </c>
      <c r="BJ177" s="58" t="str">
        <f t="shared" si="88"/>
        <v/>
      </c>
      <c r="BK177" s="58" t="str">
        <f t="shared" si="89"/>
        <v/>
      </c>
      <c r="BL177" s="58" t="str">
        <f t="shared" si="90"/>
        <v/>
      </c>
      <c r="BN177" s="58" t="str">
        <f t="shared" si="79"/>
        <v/>
      </c>
      <c r="BO177" s="58" t="str">
        <f t="shared" si="80"/>
        <v/>
      </c>
      <c r="BP177" s="58" t="str">
        <f t="shared" si="81"/>
        <v/>
      </c>
      <c r="BQ177" s="58" t="str">
        <f t="shared" si="82"/>
        <v/>
      </c>
      <c r="BR177" s="58" t="str">
        <f t="shared" si="83"/>
        <v/>
      </c>
    </row>
    <row r="178" spans="15:70" x14ac:dyDescent="0.2">
      <c r="O178" s="47" t="str">
        <f t="shared" si="84"/>
        <v/>
      </c>
      <c r="P178" s="53" t="str">
        <f t="shared" si="91"/>
        <v/>
      </c>
      <c r="Q178" s="169"/>
      <c r="R178" s="170"/>
      <c r="S178" s="170"/>
      <c r="T178" s="170"/>
      <c r="U178" s="171"/>
      <c r="V178" s="168"/>
      <c r="X178" s="47" t="str">
        <f t="shared" si="65"/>
        <v/>
      </c>
      <c r="Y178" s="53" t="str">
        <f t="shared" si="72"/>
        <v/>
      </c>
      <c r="Z178" s="169"/>
      <c r="AA178" s="170"/>
      <c r="AB178" s="170"/>
      <c r="AC178" s="170"/>
      <c r="AD178" s="171"/>
      <c r="AE178" s="168"/>
      <c r="AF178" s="54" t="str">
        <f t="shared" si="85"/>
        <v/>
      </c>
      <c r="AG178" s="24"/>
      <c r="AN178" s="20"/>
      <c r="AS178" s="56">
        <f t="shared" si="66"/>
        <v>0</v>
      </c>
      <c r="AT178" s="56">
        <f t="shared" si="73"/>
        <v>0</v>
      </c>
      <c r="AU178" s="56">
        <f t="shared" si="74"/>
        <v>0</v>
      </c>
      <c r="AV178" s="56">
        <f t="shared" si="75"/>
        <v>0</v>
      </c>
      <c r="AW178" s="56">
        <f t="shared" si="76"/>
        <v>0</v>
      </c>
      <c r="AX178" s="57">
        <f t="shared" si="77"/>
        <v>0</v>
      </c>
      <c r="AY178" s="57">
        <f>SUM($AX$7:AX178)</f>
        <v>0</v>
      </c>
      <c r="AZ178" s="56">
        <f t="shared" si="67"/>
        <v>0</v>
      </c>
      <c r="BA178" s="56">
        <f t="shared" si="68"/>
        <v>0</v>
      </c>
      <c r="BB178" s="56">
        <f t="shared" si="69"/>
        <v>0</v>
      </c>
      <c r="BC178" s="56">
        <f t="shared" si="70"/>
        <v>0</v>
      </c>
      <c r="BD178" s="56">
        <f t="shared" si="71"/>
        <v>0</v>
      </c>
      <c r="BE178" s="57">
        <f t="shared" si="78"/>
        <v>0</v>
      </c>
      <c r="BF178" s="57">
        <f>SUM($BE$7:BE178)</f>
        <v>0</v>
      </c>
      <c r="BH178" s="58" t="str">
        <f t="shared" si="86"/>
        <v/>
      </c>
      <c r="BI178" s="58" t="str">
        <f t="shared" si="87"/>
        <v/>
      </c>
      <c r="BJ178" s="58" t="str">
        <f t="shared" si="88"/>
        <v/>
      </c>
      <c r="BK178" s="58" t="str">
        <f t="shared" si="89"/>
        <v/>
      </c>
      <c r="BL178" s="58" t="str">
        <f t="shared" si="90"/>
        <v/>
      </c>
      <c r="BN178" s="58" t="str">
        <f t="shared" si="79"/>
        <v/>
      </c>
      <c r="BO178" s="58" t="str">
        <f t="shared" si="80"/>
        <v/>
      </c>
      <c r="BP178" s="58" t="str">
        <f t="shared" si="81"/>
        <v/>
      </c>
      <c r="BQ178" s="58" t="str">
        <f t="shared" si="82"/>
        <v/>
      </c>
      <c r="BR178" s="58" t="str">
        <f t="shared" si="83"/>
        <v/>
      </c>
    </row>
    <row r="179" spans="15:70" x14ac:dyDescent="0.2">
      <c r="O179" s="47" t="str">
        <f t="shared" si="84"/>
        <v/>
      </c>
      <c r="P179" s="53" t="str">
        <f t="shared" si="91"/>
        <v/>
      </c>
      <c r="Q179" s="169"/>
      <c r="R179" s="170"/>
      <c r="S179" s="170"/>
      <c r="T179" s="170"/>
      <c r="U179" s="171"/>
      <c r="V179" s="168"/>
      <c r="X179" s="47" t="str">
        <f t="shared" si="65"/>
        <v/>
      </c>
      <c r="Y179" s="53" t="str">
        <f t="shared" si="72"/>
        <v/>
      </c>
      <c r="Z179" s="169"/>
      <c r="AA179" s="170"/>
      <c r="AB179" s="170"/>
      <c r="AC179" s="170"/>
      <c r="AD179" s="171"/>
      <c r="AE179" s="168"/>
      <c r="AF179" s="54" t="str">
        <f t="shared" si="85"/>
        <v/>
      </c>
      <c r="AG179" s="24"/>
      <c r="AN179" s="20"/>
      <c r="AS179" s="56">
        <f t="shared" si="66"/>
        <v>0</v>
      </c>
      <c r="AT179" s="56">
        <f t="shared" si="73"/>
        <v>0</v>
      </c>
      <c r="AU179" s="56">
        <f t="shared" si="74"/>
        <v>0</v>
      </c>
      <c r="AV179" s="56">
        <f t="shared" si="75"/>
        <v>0</v>
      </c>
      <c r="AW179" s="56">
        <f t="shared" si="76"/>
        <v>0</v>
      </c>
      <c r="AX179" s="57">
        <f t="shared" si="77"/>
        <v>0</v>
      </c>
      <c r="AY179" s="57">
        <f>SUM($AX$7:AX179)</f>
        <v>0</v>
      </c>
      <c r="AZ179" s="56">
        <f t="shared" si="67"/>
        <v>0</v>
      </c>
      <c r="BA179" s="56">
        <f t="shared" si="68"/>
        <v>0</v>
      </c>
      <c r="BB179" s="56">
        <f t="shared" si="69"/>
        <v>0</v>
      </c>
      <c r="BC179" s="56">
        <f t="shared" si="70"/>
        <v>0</v>
      </c>
      <c r="BD179" s="56">
        <f t="shared" si="71"/>
        <v>0</v>
      </c>
      <c r="BE179" s="57">
        <f t="shared" si="78"/>
        <v>0</v>
      </c>
      <c r="BF179" s="57">
        <f>SUM($BE$7:BE179)</f>
        <v>0</v>
      </c>
      <c r="BH179" s="58" t="str">
        <f t="shared" si="86"/>
        <v/>
      </c>
      <c r="BI179" s="58" t="str">
        <f t="shared" si="87"/>
        <v/>
      </c>
      <c r="BJ179" s="58" t="str">
        <f t="shared" si="88"/>
        <v/>
      </c>
      <c r="BK179" s="58" t="str">
        <f t="shared" si="89"/>
        <v/>
      </c>
      <c r="BL179" s="58" t="str">
        <f t="shared" si="90"/>
        <v/>
      </c>
      <c r="BN179" s="58" t="str">
        <f t="shared" si="79"/>
        <v/>
      </c>
      <c r="BO179" s="58" t="str">
        <f t="shared" si="80"/>
        <v/>
      </c>
      <c r="BP179" s="58" t="str">
        <f t="shared" si="81"/>
        <v/>
      </c>
      <c r="BQ179" s="58" t="str">
        <f t="shared" si="82"/>
        <v/>
      </c>
      <c r="BR179" s="58" t="str">
        <f t="shared" si="83"/>
        <v/>
      </c>
    </row>
    <row r="180" spans="15:70" x14ac:dyDescent="0.2">
      <c r="O180" s="47" t="str">
        <f t="shared" si="84"/>
        <v/>
      </c>
      <c r="P180" s="53" t="str">
        <f t="shared" si="91"/>
        <v/>
      </c>
      <c r="Q180" s="169"/>
      <c r="R180" s="170"/>
      <c r="S180" s="170"/>
      <c r="T180" s="170"/>
      <c r="U180" s="171"/>
      <c r="V180" s="168"/>
      <c r="X180" s="47" t="str">
        <f t="shared" si="65"/>
        <v/>
      </c>
      <c r="Y180" s="53" t="str">
        <f t="shared" si="72"/>
        <v/>
      </c>
      <c r="Z180" s="169"/>
      <c r="AA180" s="170"/>
      <c r="AB180" s="170"/>
      <c r="AC180" s="170"/>
      <c r="AD180" s="171"/>
      <c r="AE180" s="168"/>
      <c r="AF180" s="54" t="str">
        <f t="shared" si="85"/>
        <v/>
      </c>
      <c r="AN180" s="20"/>
      <c r="AS180" s="56">
        <f t="shared" si="66"/>
        <v>0</v>
      </c>
      <c r="AT180" s="56">
        <f t="shared" si="73"/>
        <v>0</v>
      </c>
      <c r="AU180" s="56">
        <f t="shared" si="74"/>
        <v>0</v>
      </c>
      <c r="AV180" s="56">
        <f t="shared" si="75"/>
        <v>0</v>
      </c>
      <c r="AW180" s="56">
        <f t="shared" si="76"/>
        <v>0</v>
      </c>
      <c r="AX180" s="57">
        <f t="shared" si="77"/>
        <v>0</v>
      </c>
      <c r="AY180" s="57">
        <f>SUM($AX$7:AX180)</f>
        <v>0</v>
      </c>
      <c r="AZ180" s="56">
        <f t="shared" si="67"/>
        <v>0</v>
      </c>
      <c r="BA180" s="56">
        <f t="shared" si="68"/>
        <v>0</v>
      </c>
      <c r="BB180" s="56">
        <f t="shared" si="69"/>
        <v>0</v>
      </c>
      <c r="BC180" s="56">
        <f t="shared" si="70"/>
        <v>0</v>
      </c>
      <c r="BD180" s="56">
        <f t="shared" si="71"/>
        <v>0</v>
      </c>
      <c r="BE180" s="57">
        <f t="shared" si="78"/>
        <v>0</v>
      </c>
      <c r="BF180" s="57">
        <f>SUM($BE$7:BE180)</f>
        <v>0</v>
      </c>
      <c r="BH180" s="58" t="str">
        <f t="shared" si="86"/>
        <v/>
      </c>
      <c r="BI180" s="58" t="str">
        <f t="shared" si="87"/>
        <v/>
      </c>
      <c r="BJ180" s="58" t="str">
        <f t="shared" si="88"/>
        <v/>
      </c>
      <c r="BK180" s="58" t="str">
        <f t="shared" si="89"/>
        <v/>
      </c>
      <c r="BL180" s="58" t="str">
        <f t="shared" si="90"/>
        <v/>
      </c>
      <c r="BN180" s="58" t="str">
        <f t="shared" si="79"/>
        <v/>
      </c>
      <c r="BO180" s="58" t="str">
        <f t="shared" si="80"/>
        <v/>
      </c>
      <c r="BP180" s="58" t="str">
        <f t="shared" si="81"/>
        <v/>
      </c>
      <c r="BQ180" s="58" t="str">
        <f t="shared" si="82"/>
        <v/>
      </c>
      <c r="BR180" s="58" t="str">
        <f t="shared" si="83"/>
        <v/>
      </c>
    </row>
    <row r="181" spans="15:70" x14ac:dyDescent="0.2">
      <c r="O181" s="47" t="str">
        <f t="shared" si="84"/>
        <v/>
      </c>
      <c r="P181" s="53" t="str">
        <f t="shared" si="91"/>
        <v/>
      </c>
      <c r="Q181" s="169"/>
      <c r="R181" s="170"/>
      <c r="S181" s="170"/>
      <c r="T181" s="170"/>
      <c r="U181" s="171"/>
      <c r="V181" s="168"/>
      <c r="X181" s="47" t="str">
        <f t="shared" si="65"/>
        <v/>
      </c>
      <c r="Y181" s="53" t="str">
        <f t="shared" si="72"/>
        <v/>
      </c>
      <c r="Z181" s="169"/>
      <c r="AA181" s="170"/>
      <c r="AB181" s="170"/>
      <c r="AC181" s="170"/>
      <c r="AD181" s="171"/>
      <c r="AE181" s="168"/>
      <c r="AF181" s="54" t="str">
        <f t="shared" si="85"/>
        <v/>
      </c>
      <c r="AN181" s="20"/>
      <c r="AS181" s="56">
        <f t="shared" si="66"/>
        <v>0</v>
      </c>
      <c r="AT181" s="56">
        <f t="shared" si="73"/>
        <v>0</v>
      </c>
      <c r="AU181" s="56">
        <f t="shared" si="74"/>
        <v>0</v>
      </c>
      <c r="AV181" s="56">
        <f t="shared" si="75"/>
        <v>0</v>
      </c>
      <c r="AW181" s="56">
        <f t="shared" si="76"/>
        <v>0</v>
      </c>
      <c r="AX181" s="57">
        <f t="shared" si="77"/>
        <v>0</v>
      </c>
      <c r="AY181" s="57">
        <f>SUM($AX$7:AX181)</f>
        <v>0</v>
      </c>
      <c r="AZ181" s="56">
        <f t="shared" si="67"/>
        <v>0</v>
      </c>
      <c r="BA181" s="56">
        <f t="shared" si="68"/>
        <v>0</v>
      </c>
      <c r="BB181" s="56">
        <f t="shared" si="69"/>
        <v>0</v>
      </c>
      <c r="BC181" s="56">
        <f t="shared" si="70"/>
        <v>0</v>
      </c>
      <c r="BD181" s="56">
        <f t="shared" si="71"/>
        <v>0</v>
      </c>
      <c r="BE181" s="57">
        <f t="shared" si="78"/>
        <v>0</v>
      </c>
      <c r="BF181" s="57">
        <f>SUM($BE$7:BE181)</f>
        <v>0</v>
      </c>
      <c r="BH181" s="58" t="str">
        <f t="shared" si="86"/>
        <v/>
      </c>
      <c r="BI181" s="58" t="str">
        <f t="shared" si="87"/>
        <v/>
      </c>
      <c r="BJ181" s="58" t="str">
        <f t="shared" si="88"/>
        <v/>
      </c>
      <c r="BK181" s="58" t="str">
        <f t="shared" si="89"/>
        <v/>
      </c>
      <c r="BL181" s="58" t="str">
        <f t="shared" si="90"/>
        <v/>
      </c>
      <c r="BN181" s="58" t="str">
        <f t="shared" si="79"/>
        <v/>
      </c>
      <c r="BO181" s="58" t="str">
        <f t="shared" si="80"/>
        <v/>
      </c>
      <c r="BP181" s="58" t="str">
        <f t="shared" si="81"/>
        <v/>
      </c>
      <c r="BQ181" s="58" t="str">
        <f t="shared" si="82"/>
        <v/>
      </c>
      <c r="BR181" s="58" t="str">
        <f t="shared" si="83"/>
        <v/>
      </c>
    </row>
    <row r="182" spans="15:70" x14ac:dyDescent="0.2">
      <c r="O182" s="47" t="str">
        <f t="shared" si="84"/>
        <v/>
      </c>
      <c r="P182" s="53" t="str">
        <f t="shared" si="91"/>
        <v/>
      </c>
      <c r="Q182" s="169"/>
      <c r="R182" s="170"/>
      <c r="S182" s="170"/>
      <c r="T182" s="170"/>
      <c r="U182" s="171"/>
      <c r="V182" s="168"/>
      <c r="X182" s="47" t="str">
        <f t="shared" si="65"/>
        <v/>
      </c>
      <c r="Y182" s="53" t="str">
        <f t="shared" si="72"/>
        <v/>
      </c>
      <c r="Z182" s="169"/>
      <c r="AA182" s="170"/>
      <c r="AB182" s="170"/>
      <c r="AC182" s="170"/>
      <c r="AD182" s="171"/>
      <c r="AE182" s="168"/>
      <c r="AF182" s="54" t="str">
        <f t="shared" si="85"/>
        <v/>
      </c>
      <c r="AN182" s="20"/>
      <c r="AS182" s="56">
        <f t="shared" si="66"/>
        <v>0</v>
      </c>
      <c r="AT182" s="56">
        <f t="shared" si="73"/>
        <v>0</v>
      </c>
      <c r="AU182" s="56">
        <f t="shared" si="74"/>
        <v>0</v>
      </c>
      <c r="AV182" s="56">
        <f t="shared" si="75"/>
        <v>0</v>
      </c>
      <c r="AW182" s="56">
        <f t="shared" si="76"/>
        <v>0</v>
      </c>
      <c r="AX182" s="57">
        <f t="shared" si="77"/>
        <v>0</v>
      </c>
      <c r="AY182" s="57">
        <f>SUM($AX$7:AX182)</f>
        <v>0</v>
      </c>
      <c r="AZ182" s="56">
        <f t="shared" si="67"/>
        <v>0</v>
      </c>
      <c r="BA182" s="56">
        <f t="shared" si="68"/>
        <v>0</v>
      </c>
      <c r="BB182" s="56">
        <f t="shared" si="69"/>
        <v>0</v>
      </c>
      <c r="BC182" s="56">
        <f t="shared" si="70"/>
        <v>0</v>
      </c>
      <c r="BD182" s="56">
        <f t="shared" si="71"/>
        <v>0</v>
      </c>
      <c r="BE182" s="57">
        <f t="shared" si="78"/>
        <v>0</v>
      </c>
      <c r="BF182" s="57">
        <f>SUM($BE$7:BE182)</f>
        <v>0</v>
      </c>
      <c r="BH182" s="58" t="str">
        <f t="shared" si="86"/>
        <v/>
      </c>
      <c r="BI182" s="58" t="str">
        <f t="shared" si="87"/>
        <v/>
      </c>
      <c r="BJ182" s="58" t="str">
        <f t="shared" si="88"/>
        <v/>
      </c>
      <c r="BK182" s="58" t="str">
        <f t="shared" si="89"/>
        <v/>
      </c>
      <c r="BL182" s="58" t="str">
        <f t="shared" si="90"/>
        <v/>
      </c>
      <c r="BN182" s="58" t="str">
        <f t="shared" si="79"/>
        <v/>
      </c>
      <c r="BO182" s="58" t="str">
        <f t="shared" si="80"/>
        <v/>
      </c>
      <c r="BP182" s="58" t="str">
        <f t="shared" si="81"/>
        <v/>
      </c>
      <c r="BQ182" s="58" t="str">
        <f t="shared" si="82"/>
        <v/>
      </c>
      <c r="BR182" s="58" t="str">
        <f t="shared" si="83"/>
        <v/>
      </c>
    </row>
    <row r="183" spans="15:70" x14ac:dyDescent="0.2">
      <c r="O183" s="47" t="str">
        <f t="shared" si="84"/>
        <v/>
      </c>
      <c r="P183" s="53" t="str">
        <f t="shared" si="91"/>
        <v/>
      </c>
      <c r="Q183" s="169"/>
      <c r="R183" s="170"/>
      <c r="S183" s="170"/>
      <c r="T183" s="170"/>
      <c r="U183" s="171"/>
      <c r="V183" s="168"/>
      <c r="X183" s="47" t="str">
        <f t="shared" si="65"/>
        <v/>
      </c>
      <c r="Y183" s="53" t="str">
        <f t="shared" si="72"/>
        <v/>
      </c>
      <c r="Z183" s="169"/>
      <c r="AA183" s="170"/>
      <c r="AB183" s="170"/>
      <c r="AC183" s="170"/>
      <c r="AD183" s="171"/>
      <c r="AE183" s="168"/>
      <c r="AF183" s="54" t="str">
        <f t="shared" si="85"/>
        <v/>
      </c>
      <c r="AN183" s="20"/>
      <c r="AS183" s="56">
        <f t="shared" si="66"/>
        <v>0</v>
      </c>
      <c r="AT183" s="56">
        <f t="shared" si="73"/>
        <v>0</v>
      </c>
      <c r="AU183" s="56">
        <f t="shared" si="74"/>
        <v>0</v>
      </c>
      <c r="AV183" s="56">
        <f t="shared" si="75"/>
        <v>0</v>
      </c>
      <c r="AW183" s="56">
        <f t="shared" si="76"/>
        <v>0</v>
      </c>
      <c r="AX183" s="57">
        <f t="shared" si="77"/>
        <v>0</v>
      </c>
      <c r="AY183" s="57">
        <f>SUM($AX$7:AX183)</f>
        <v>0</v>
      </c>
      <c r="AZ183" s="56">
        <f t="shared" si="67"/>
        <v>0</v>
      </c>
      <c r="BA183" s="56">
        <f t="shared" si="68"/>
        <v>0</v>
      </c>
      <c r="BB183" s="56">
        <f t="shared" si="69"/>
        <v>0</v>
      </c>
      <c r="BC183" s="56">
        <f t="shared" si="70"/>
        <v>0</v>
      </c>
      <c r="BD183" s="56">
        <f t="shared" si="71"/>
        <v>0</v>
      </c>
      <c r="BE183" s="57">
        <f t="shared" si="78"/>
        <v>0</v>
      </c>
      <c r="BF183" s="57">
        <f>SUM($BE$7:BE183)</f>
        <v>0</v>
      </c>
      <c r="BH183" s="58" t="str">
        <f t="shared" si="86"/>
        <v/>
      </c>
      <c r="BI183" s="58" t="str">
        <f t="shared" si="87"/>
        <v/>
      </c>
      <c r="BJ183" s="58" t="str">
        <f t="shared" si="88"/>
        <v/>
      </c>
      <c r="BK183" s="58" t="str">
        <f t="shared" si="89"/>
        <v/>
      </c>
      <c r="BL183" s="58" t="str">
        <f t="shared" si="90"/>
        <v/>
      </c>
      <c r="BN183" s="58" t="str">
        <f t="shared" si="79"/>
        <v/>
      </c>
      <c r="BO183" s="58" t="str">
        <f t="shared" si="80"/>
        <v/>
      </c>
      <c r="BP183" s="58" t="str">
        <f t="shared" si="81"/>
        <v/>
      </c>
      <c r="BQ183" s="58" t="str">
        <f t="shared" si="82"/>
        <v/>
      </c>
      <c r="BR183" s="58" t="str">
        <f t="shared" si="83"/>
        <v/>
      </c>
    </row>
    <row r="184" spans="15:70" x14ac:dyDescent="0.2">
      <c r="O184" s="47" t="str">
        <f t="shared" si="84"/>
        <v/>
      </c>
      <c r="P184" s="53" t="str">
        <f t="shared" si="91"/>
        <v/>
      </c>
      <c r="Q184" s="169"/>
      <c r="R184" s="170"/>
      <c r="S184" s="170"/>
      <c r="T184" s="170"/>
      <c r="U184" s="171"/>
      <c r="V184" s="168"/>
      <c r="X184" s="47" t="str">
        <f t="shared" si="65"/>
        <v/>
      </c>
      <c r="Y184" s="53" t="str">
        <f t="shared" si="72"/>
        <v/>
      </c>
      <c r="Z184" s="169"/>
      <c r="AA184" s="170"/>
      <c r="AB184" s="170"/>
      <c r="AC184" s="170"/>
      <c r="AD184" s="171"/>
      <c r="AE184" s="168"/>
      <c r="AF184" s="54" t="str">
        <f t="shared" si="85"/>
        <v/>
      </c>
      <c r="AN184" s="20"/>
      <c r="AS184" s="56">
        <f t="shared" si="66"/>
        <v>0</v>
      </c>
      <c r="AT184" s="56">
        <f t="shared" si="73"/>
        <v>0</v>
      </c>
      <c r="AU184" s="56">
        <f t="shared" si="74"/>
        <v>0</v>
      </c>
      <c r="AV184" s="56">
        <f t="shared" si="75"/>
        <v>0</v>
      </c>
      <c r="AW184" s="56">
        <f t="shared" si="76"/>
        <v>0</v>
      </c>
      <c r="AX184" s="57">
        <f t="shared" si="77"/>
        <v>0</v>
      </c>
      <c r="AY184" s="57">
        <f>SUM($AX$7:AX184)</f>
        <v>0</v>
      </c>
      <c r="AZ184" s="56">
        <f t="shared" si="67"/>
        <v>0</v>
      </c>
      <c r="BA184" s="56">
        <f t="shared" si="68"/>
        <v>0</v>
      </c>
      <c r="BB184" s="56">
        <f t="shared" si="69"/>
        <v>0</v>
      </c>
      <c r="BC184" s="56">
        <f t="shared" si="70"/>
        <v>0</v>
      </c>
      <c r="BD184" s="56">
        <f t="shared" si="71"/>
        <v>0</v>
      </c>
      <c r="BE184" s="57">
        <f t="shared" si="78"/>
        <v>0</v>
      </c>
      <c r="BF184" s="57">
        <f>SUM($BE$7:BE184)</f>
        <v>0</v>
      </c>
      <c r="BH184" s="58" t="str">
        <f t="shared" si="86"/>
        <v/>
      </c>
      <c r="BI184" s="58" t="str">
        <f t="shared" si="87"/>
        <v/>
      </c>
      <c r="BJ184" s="58" t="str">
        <f t="shared" si="88"/>
        <v/>
      </c>
      <c r="BK184" s="58" t="str">
        <f t="shared" si="89"/>
        <v/>
      </c>
      <c r="BL184" s="58" t="str">
        <f t="shared" si="90"/>
        <v/>
      </c>
      <c r="BN184" s="58" t="str">
        <f t="shared" si="79"/>
        <v/>
      </c>
      <c r="BO184" s="58" t="str">
        <f t="shared" si="80"/>
        <v/>
      </c>
      <c r="BP184" s="58" t="str">
        <f t="shared" si="81"/>
        <v/>
      </c>
      <c r="BQ184" s="58" t="str">
        <f t="shared" si="82"/>
        <v/>
      </c>
      <c r="BR184" s="58" t="str">
        <f t="shared" si="83"/>
        <v/>
      </c>
    </row>
    <row r="185" spans="15:70" x14ac:dyDescent="0.2">
      <c r="O185" s="47" t="str">
        <f t="shared" si="84"/>
        <v/>
      </c>
      <c r="P185" s="53" t="str">
        <f t="shared" si="91"/>
        <v/>
      </c>
      <c r="Q185" s="169"/>
      <c r="R185" s="170"/>
      <c r="S185" s="170"/>
      <c r="T185" s="170"/>
      <c r="U185" s="171"/>
      <c r="V185" s="168"/>
      <c r="X185" s="47" t="str">
        <f t="shared" si="65"/>
        <v/>
      </c>
      <c r="Y185" s="53" t="str">
        <f t="shared" si="72"/>
        <v/>
      </c>
      <c r="Z185" s="169"/>
      <c r="AA185" s="170"/>
      <c r="AB185" s="170"/>
      <c r="AC185" s="170"/>
      <c r="AD185" s="171"/>
      <c r="AE185" s="168"/>
      <c r="AF185" s="54" t="str">
        <f t="shared" si="85"/>
        <v/>
      </c>
      <c r="AN185" s="20"/>
      <c r="AS185" s="56">
        <f t="shared" si="66"/>
        <v>0</v>
      </c>
      <c r="AT185" s="56">
        <f t="shared" si="73"/>
        <v>0</v>
      </c>
      <c r="AU185" s="56">
        <f t="shared" si="74"/>
        <v>0</v>
      </c>
      <c r="AV185" s="56">
        <f t="shared" si="75"/>
        <v>0</v>
      </c>
      <c r="AW185" s="56">
        <f t="shared" si="76"/>
        <v>0</v>
      </c>
      <c r="AX185" s="57">
        <f t="shared" si="77"/>
        <v>0</v>
      </c>
      <c r="AY185" s="57">
        <f>SUM($AX$7:AX185)</f>
        <v>0</v>
      </c>
      <c r="AZ185" s="56">
        <f t="shared" si="67"/>
        <v>0</v>
      </c>
      <c r="BA185" s="56">
        <f t="shared" si="68"/>
        <v>0</v>
      </c>
      <c r="BB185" s="56">
        <f t="shared" si="69"/>
        <v>0</v>
      </c>
      <c r="BC185" s="56">
        <f t="shared" si="70"/>
        <v>0</v>
      </c>
      <c r="BD185" s="56">
        <f t="shared" si="71"/>
        <v>0</v>
      </c>
      <c r="BE185" s="57">
        <f t="shared" si="78"/>
        <v>0</v>
      </c>
      <c r="BF185" s="57">
        <f>SUM($BE$7:BE185)</f>
        <v>0</v>
      </c>
      <c r="BH185" s="58" t="str">
        <f t="shared" si="86"/>
        <v/>
      </c>
      <c r="BI185" s="58" t="str">
        <f t="shared" si="87"/>
        <v/>
      </c>
      <c r="BJ185" s="58" t="str">
        <f t="shared" si="88"/>
        <v/>
      </c>
      <c r="BK185" s="58" t="str">
        <f t="shared" si="89"/>
        <v/>
      </c>
      <c r="BL185" s="58" t="str">
        <f t="shared" si="90"/>
        <v/>
      </c>
      <c r="BN185" s="58" t="str">
        <f t="shared" si="79"/>
        <v/>
      </c>
      <c r="BO185" s="58" t="str">
        <f t="shared" si="80"/>
        <v/>
      </c>
      <c r="BP185" s="58" t="str">
        <f t="shared" si="81"/>
        <v/>
      </c>
      <c r="BQ185" s="58" t="str">
        <f t="shared" si="82"/>
        <v/>
      </c>
      <c r="BR185" s="58" t="str">
        <f t="shared" si="83"/>
        <v/>
      </c>
    </row>
    <row r="186" spans="15:70" x14ac:dyDescent="0.2">
      <c r="O186" s="47" t="str">
        <f t="shared" si="84"/>
        <v/>
      </c>
      <c r="P186" s="53" t="str">
        <f t="shared" si="91"/>
        <v/>
      </c>
      <c r="Q186" s="169"/>
      <c r="R186" s="170"/>
      <c r="S186" s="170"/>
      <c r="T186" s="170"/>
      <c r="U186" s="171"/>
      <c r="V186" s="168"/>
      <c r="X186" s="47" t="str">
        <f t="shared" si="65"/>
        <v/>
      </c>
      <c r="Y186" s="53" t="str">
        <f t="shared" si="72"/>
        <v/>
      </c>
      <c r="Z186" s="169"/>
      <c r="AA186" s="170"/>
      <c r="AB186" s="170"/>
      <c r="AC186" s="170"/>
      <c r="AD186" s="171"/>
      <c r="AE186" s="168"/>
      <c r="AF186" s="54" t="str">
        <f t="shared" si="85"/>
        <v/>
      </c>
      <c r="AN186" s="20"/>
      <c r="AS186" s="56">
        <f t="shared" si="66"/>
        <v>0</v>
      </c>
      <c r="AT186" s="56">
        <f t="shared" si="73"/>
        <v>0</v>
      </c>
      <c r="AU186" s="56">
        <f t="shared" si="74"/>
        <v>0</v>
      </c>
      <c r="AV186" s="56">
        <f t="shared" si="75"/>
        <v>0</v>
      </c>
      <c r="AW186" s="56">
        <f t="shared" si="76"/>
        <v>0</v>
      </c>
      <c r="AX186" s="57">
        <f t="shared" si="77"/>
        <v>0</v>
      </c>
      <c r="AY186" s="57">
        <f>SUM($AX$7:AX186)</f>
        <v>0</v>
      </c>
      <c r="AZ186" s="56">
        <f t="shared" si="67"/>
        <v>0</v>
      </c>
      <c r="BA186" s="56">
        <f t="shared" si="68"/>
        <v>0</v>
      </c>
      <c r="BB186" s="56">
        <f t="shared" si="69"/>
        <v>0</v>
      </c>
      <c r="BC186" s="56">
        <f t="shared" si="70"/>
        <v>0</v>
      </c>
      <c r="BD186" s="56">
        <f t="shared" si="71"/>
        <v>0</v>
      </c>
      <c r="BE186" s="57">
        <f t="shared" si="78"/>
        <v>0</v>
      </c>
      <c r="BF186" s="57">
        <f>SUM($BE$7:BE186)</f>
        <v>0</v>
      </c>
      <c r="BH186" s="58" t="str">
        <f t="shared" si="86"/>
        <v/>
      </c>
      <c r="BI186" s="58" t="str">
        <f t="shared" si="87"/>
        <v/>
      </c>
      <c r="BJ186" s="58" t="str">
        <f t="shared" si="88"/>
        <v/>
      </c>
      <c r="BK186" s="58" t="str">
        <f t="shared" si="89"/>
        <v/>
      </c>
      <c r="BL186" s="58" t="str">
        <f t="shared" si="90"/>
        <v/>
      </c>
      <c r="BN186" s="58" t="str">
        <f t="shared" si="79"/>
        <v/>
      </c>
      <c r="BO186" s="58" t="str">
        <f t="shared" si="80"/>
        <v/>
      </c>
      <c r="BP186" s="58" t="str">
        <f t="shared" si="81"/>
        <v/>
      </c>
      <c r="BQ186" s="58" t="str">
        <f t="shared" si="82"/>
        <v/>
      </c>
      <c r="BR186" s="58" t="str">
        <f t="shared" si="83"/>
        <v/>
      </c>
    </row>
    <row r="187" spans="15:70" x14ac:dyDescent="0.2">
      <c r="O187" s="47" t="str">
        <f t="shared" si="84"/>
        <v/>
      </c>
      <c r="P187" s="53" t="str">
        <f t="shared" si="91"/>
        <v/>
      </c>
      <c r="Q187" s="169"/>
      <c r="R187" s="170"/>
      <c r="S187" s="170"/>
      <c r="T187" s="170"/>
      <c r="U187" s="171"/>
      <c r="V187" s="168"/>
      <c r="X187" s="47" t="str">
        <f t="shared" si="65"/>
        <v/>
      </c>
      <c r="Y187" s="53" t="str">
        <f t="shared" si="72"/>
        <v/>
      </c>
      <c r="Z187" s="169"/>
      <c r="AA187" s="170"/>
      <c r="AB187" s="170"/>
      <c r="AC187" s="170"/>
      <c r="AD187" s="171"/>
      <c r="AE187" s="168"/>
      <c r="AF187" s="54" t="str">
        <f t="shared" si="85"/>
        <v/>
      </c>
      <c r="AN187" s="20"/>
      <c r="AS187" s="56">
        <f t="shared" si="66"/>
        <v>0</v>
      </c>
      <c r="AT187" s="56">
        <f t="shared" si="73"/>
        <v>0</v>
      </c>
      <c r="AU187" s="56">
        <f t="shared" si="74"/>
        <v>0</v>
      </c>
      <c r="AV187" s="56">
        <f t="shared" si="75"/>
        <v>0</v>
      </c>
      <c r="AW187" s="56">
        <f t="shared" si="76"/>
        <v>0</v>
      </c>
      <c r="AX187" s="57">
        <f t="shared" si="77"/>
        <v>0</v>
      </c>
      <c r="AY187" s="57">
        <f>SUM($AX$7:AX187)</f>
        <v>0</v>
      </c>
      <c r="AZ187" s="56">
        <f t="shared" si="67"/>
        <v>0</v>
      </c>
      <c r="BA187" s="56">
        <f t="shared" si="68"/>
        <v>0</v>
      </c>
      <c r="BB187" s="56">
        <f t="shared" si="69"/>
        <v>0</v>
      </c>
      <c r="BC187" s="56">
        <f t="shared" si="70"/>
        <v>0</v>
      </c>
      <c r="BD187" s="56">
        <f t="shared" si="71"/>
        <v>0</v>
      </c>
      <c r="BE187" s="57">
        <f t="shared" si="78"/>
        <v>0</v>
      </c>
      <c r="BF187" s="57">
        <f>SUM($BE$7:BE187)</f>
        <v>0</v>
      </c>
      <c r="BH187" s="58" t="str">
        <f t="shared" si="86"/>
        <v/>
      </c>
      <c r="BI187" s="58" t="str">
        <f t="shared" si="87"/>
        <v/>
      </c>
      <c r="BJ187" s="58" t="str">
        <f t="shared" si="88"/>
        <v/>
      </c>
      <c r="BK187" s="58" t="str">
        <f t="shared" si="89"/>
        <v/>
      </c>
      <c r="BL187" s="58" t="str">
        <f t="shared" si="90"/>
        <v/>
      </c>
      <c r="BN187" s="58" t="str">
        <f t="shared" si="79"/>
        <v/>
      </c>
      <c r="BO187" s="58" t="str">
        <f t="shared" si="80"/>
        <v/>
      </c>
      <c r="BP187" s="58" t="str">
        <f t="shared" si="81"/>
        <v/>
      </c>
      <c r="BQ187" s="58" t="str">
        <f t="shared" si="82"/>
        <v/>
      </c>
      <c r="BR187" s="58" t="str">
        <f t="shared" si="83"/>
        <v/>
      </c>
    </row>
    <row r="188" spans="15:70" x14ac:dyDescent="0.2">
      <c r="O188" s="47" t="str">
        <f t="shared" si="84"/>
        <v/>
      </c>
      <c r="P188" s="53" t="str">
        <f t="shared" si="91"/>
        <v/>
      </c>
      <c r="Q188" s="169"/>
      <c r="R188" s="170"/>
      <c r="S188" s="170"/>
      <c r="T188" s="170"/>
      <c r="U188" s="171"/>
      <c r="V188" s="168"/>
      <c r="X188" s="47" t="str">
        <f t="shared" si="65"/>
        <v/>
      </c>
      <c r="Y188" s="53" t="str">
        <f t="shared" si="72"/>
        <v/>
      </c>
      <c r="Z188" s="169"/>
      <c r="AA188" s="170"/>
      <c r="AB188" s="170"/>
      <c r="AC188" s="170"/>
      <c r="AD188" s="171"/>
      <c r="AE188" s="168"/>
      <c r="AF188" s="54" t="str">
        <f t="shared" si="85"/>
        <v/>
      </c>
      <c r="AN188" s="20"/>
      <c r="AS188" s="56">
        <f t="shared" si="66"/>
        <v>0</v>
      </c>
      <c r="AT188" s="56">
        <f t="shared" si="73"/>
        <v>0</v>
      </c>
      <c r="AU188" s="56">
        <f t="shared" si="74"/>
        <v>0</v>
      </c>
      <c r="AV188" s="56">
        <f t="shared" si="75"/>
        <v>0</v>
      </c>
      <c r="AW188" s="56">
        <f t="shared" si="76"/>
        <v>0</v>
      </c>
      <c r="AX188" s="57">
        <f t="shared" si="77"/>
        <v>0</v>
      </c>
      <c r="AY188" s="57">
        <f>SUM($AX$7:AX188)</f>
        <v>0</v>
      </c>
      <c r="AZ188" s="56">
        <f t="shared" si="67"/>
        <v>0</v>
      </c>
      <c r="BA188" s="56">
        <f t="shared" si="68"/>
        <v>0</v>
      </c>
      <c r="BB188" s="56">
        <f t="shared" si="69"/>
        <v>0</v>
      </c>
      <c r="BC188" s="56">
        <f t="shared" si="70"/>
        <v>0</v>
      </c>
      <c r="BD188" s="56">
        <f t="shared" si="71"/>
        <v>0</v>
      </c>
      <c r="BE188" s="57">
        <f t="shared" si="78"/>
        <v>0</v>
      </c>
      <c r="BF188" s="57">
        <f>SUM($BE$7:BE188)</f>
        <v>0</v>
      </c>
      <c r="BH188" s="58" t="str">
        <f t="shared" si="86"/>
        <v/>
      </c>
      <c r="BI188" s="58" t="str">
        <f t="shared" si="87"/>
        <v/>
      </c>
      <c r="BJ188" s="58" t="str">
        <f t="shared" si="88"/>
        <v/>
      </c>
      <c r="BK188" s="58" t="str">
        <f t="shared" si="89"/>
        <v/>
      </c>
      <c r="BL188" s="58" t="str">
        <f t="shared" si="90"/>
        <v/>
      </c>
      <c r="BN188" s="58" t="str">
        <f t="shared" si="79"/>
        <v/>
      </c>
      <c r="BO188" s="58" t="str">
        <f t="shared" si="80"/>
        <v/>
      </c>
      <c r="BP188" s="58" t="str">
        <f t="shared" si="81"/>
        <v/>
      </c>
      <c r="BQ188" s="58" t="str">
        <f t="shared" si="82"/>
        <v/>
      </c>
      <c r="BR188" s="58" t="str">
        <f t="shared" si="83"/>
        <v/>
      </c>
    </row>
    <row r="189" spans="15:70" x14ac:dyDescent="0.2">
      <c r="O189" s="47" t="str">
        <f t="shared" si="84"/>
        <v/>
      </c>
      <c r="P189" s="53" t="str">
        <f t="shared" si="91"/>
        <v/>
      </c>
      <c r="Q189" s="169"/>
      <c r="R189" s="170"/>
      <c r="S189" s="170"/>
      <c r="T189" s="170"/>
      <c r="U189" s="171"/>
      <c r="V189" s="168"/>
      <c r="X189" s="47" t="str">
        <f t="shared" si="65"/>
        <v/>
      </c>
      <c r="Y189" s="53" t="str">
        <f t="shared" si="72"/>
        <v/>
      </c>
      <c r="Z189" s="169"/>
      <c r="AA189" s="170"/>
      <c r="AB189" s="170"/>
      <c r="AC189" s="170"/>
      <c r="AD189" s="171"/>
      <c r="AE189" s="168"/>
      <c r="AF189" s="54" t="str">
        <f t="shared" si="85"/>
        <v/>
      </c>
      <c r="AN189" s="20"/>
      <c r="AS189" s="56">
        <f t="shared" si="66"/>
        <v>0</v>
      </c>
      <c r="AT189" s="56">
        <f t="shared" si="73"/>
        <v>0</v>
      </c>
      <c r="AU189" s="56">
        <f t="shared" si="74"/>
        <v>0</v>
      </c>
      <c r="AV189" s="56">
        <f t="shared" si="75"/>
        <v>0</v>
      </c>
      <c r="AW189" s="56">
        <f t="shared" si="76"/>
        <v>0</v>
      </c>
      <c r="AX189" s="57">
        <f t="shared" si="77"/>
        <v>0</v>
      </c>
      <c r="AY189" s="57">
        <f>SUM($AX$7:AX189)</f>
        <v>0</v>
      </c>
      <c r="AZ189" s="56">
        <f t="shared" si="67"/>
        <v>0</v>
      </c>
      <c r="BA189" s="56">
        <f t="shared" si="68"/>
        <v>0</v>
      </c>
      <c r="BB189" s="56">
        <f t="shared" si="69"/>
        <v>0</v>
      </c>
      <c r="BC189" s="56">
        <f t="shared" si="70"/>
        <v>0</v>
      </c>
      <c r="BD189" s="56">
        <f t="shared" si="71"/>
        <v>0</v>
      </c>
      <c r="BE189" s="57">
        <f t="shared" si="78"/>
        <v>0</v>
      </c>
      <c r="BF189" s="57">
        <f>SUM($BE$7:BE189)</f>
        <v>0</v>
      </c>
      <c r="BH189" s="58" t="str">
        <f t="shared" si="86"/>
        <v/>
      </c>
      <c r="BI189" s="58" t="str">
        <f t="shared" si="87"/>
        <v/>
      </c>
      <c r="BJ189" s="58" t="str">
        <f t="shared" si="88"/>
        <v/>
      </c>
      <c r="BK189" s="58" t="str">
        <f t="shared" si="89"/>
        <v/>
      </c>
      <c r="BL189" s="58" t="str">
        <f t="shared" si="90"/>
        <v/>
      </c>
      <c r="BN189" s="58" t="str">
        <f t="shared" si="79"/>
        <v/>
      </c>
      <c r="BO189" s="58" t="str">
        <f t="shared" si="80"/>
        <v/>
      </c>
      <c r="BP189" s="58" t="str">
        <f t="shared" si="81"/>
        <v/>
      </c>
      <c r="BQ189" s="58" t="str">
        <f t="shared" si="82"/>
        <v/>
      </c>
      <c r="BR189" s="58" t="str">
        <f t="shared" si="83"/>
        <v/>
      </c>
    </row>
    <row r="190" spans="15:70" x14ac:dyDescent="0.2">
      <c r="O190" s="47" t="str">
        <f t="shared" si="84"/>
        <v/>
      </c>
      <c r="P190" s="53" t="str">
        <f t="shared" si="91"/>
        <v/>
      </c>
      <c r="Q190" s="169"/>
      <c r="R190" s="170"/>
      <c r="S190" s="170"/>
      <c r="T190" s="170"/>
      <c r="U190" s="171"/>
      <c r="V190" s="168"/>
      <c r="X190" s="47" t="str">
        <f t="shared" si="65"/>
        <v/>
      </c>
      <c r="Y190" s="53" t="str">
        <f t="shared" si="72"/>
        <v/>
      </c>
      <c r="Z190" s="169"/>
      <c r="AA190" s="170"/>
      <c r="AB190" s="170"/>
      <c r="AC190" s="170"/>
      <c r="AD190" s="171"/>
      <c r="AE190" s="168"/>
      <c r="AF190" s="54" t="str">
        <f t="shared" si="85"/>
        <v/>
      </c>
      <c r="AN190" s="20"/>
      <c r="AS190" s="56">
        <f t="shared" si="66"/>
        <v>0</v>
      </c>
      <c r="AT190" s="56">
        <f t="shared" si="73"/>
        <v>0</v>
      </c>
      <c r="AU190" s="56">
        <f t="shared" si="74"/>
        <v>0</v>
      </c>
      <c r="AV190" s="56">
        <f t="shared" si="75"/>
        <v>0</v>
      </c>
      <c r="AW190" s="56">
        <f t="shared" si="76"/>
        <v>0</v>
      </c>
      <c r="AX190" s="57">
        <f t="shared" si="77"/>
        <v>0</v>
      </c>
      <c r="AY190" s="57">
        <f>SUM($AX$7:AX190)</f>
        <v>0</v>
      </c>
      <c r="AZ190" s="56">
        <f t="shared" si="67"/>
        <v>0</v>
      </c>
      <c r="BA190" s="56">
        <f t="shared" si="68"/>
        <v>0</v>
      </c>
      <c r="BB190" s="56">
        <f t="shared" si="69"/>
        <v>0</v>
      </c>
      <c r="BC190" s="56">
        <f t="shared" si="70"/>
        <v>0</v>
      </c>
      <c r="BD190" s="56">
        <f t="shared" si="71"/>
        <v>0</v>
      </c>
      <c r="BE190" s="57">
        <f t="shared" si="78"/>
        <v>0</v>
      </c>
      <c r="BF190" s="57">
        <f>SUM($BE$7:BE190)</f>
        <v>0</v>
      </c>
      <c r="BH190" s="58" t="str">
        <f t="shared" si="86"/>
        <v/>
      </c>
      <c r="BI190" s="58" t="str">
        <f t="shared" si="87"/>
        <v/>
      </c>
      <c r="BJ190" s="58" t="str">
        <f t="shared" si="88"/>
        <v/>
      </c>
      <c r="BK190" s="58" t="str">
        <f t="shared" si="89"/>
        <v/>
      </c>
      <c r="BL190" s="58" t="str">
        <f t="shared" si="90"/>
        <v/>
      </c>
      <c r="BN190" s="58" t="str">
        <f t="shared" si="79"/>
        <v/>
      </c>
      <c r="BO190" s="58" t="str">
        <f t="shared" si="80"/>
        <v/>
      </c>
      <c r="BP190" s="58" t="str">
        <f t="shared" si="81"/>
        <v/>
      </c>
      <c r="BQ190" s="58" t="str">
        <f t="shared" si="82"/>
        <v/>
      </c>
      <c r="BR190" s="58" t="str">
        <f t="shared" si="83"/>
        <v/>
      </c>
    </row>
    <row r="191" spans="15:70" x14ac:dyDescent="0.2">
      <c r="O191" s="47" t="str">
        <f t="shared" si="84"/>
        <v/>
      </c>
      <c r="P191" s="53" t="str">
        <f t="shared" si="91"/>
        <v/>
      </c>
      <c r="Q191" s="169"/>
      <c r="R191" s="170"/>
      <c r="S191" s="170"/>
      <c r="T191" s="170"/>
      <c r="U191" s="171"/>
      <c r="V191" s="168"/>
      <c r="X191" s="47" t="str">
        <f t="shared" si="65"/>
        <v/>
      </c>
      <c r="Y191" s="53" t="str">
        <f t="shared" si="72"/>
        <v/>
      </c>
      <c r="Z191" s="169"/>
      <c r="AA191" s="170"/>
      <c r="AB191" s="170"/>
      <c r="AC191" s="170"/>
      <c r="AD191" s="171"/>
      <c r="AE191" s="168"/>
      <c r="AF191" s="54" t="str">
        <f t="shared" si="85"/>
        <v/>
      </c>
      <c r="AN191" s="20"/>
      <c r="AS191" s="56">
        <f t="shared" si="66"/>
        <v>0</v>
      </c>
      <c r="AT191" s="56">
        <f t="shared" si="73"/>
        <v>0</v>
      </c>
      <c r="AU191" s="56">
        <f t="shared" si="74"/>
        <v>0</v>
      </c>
      <c r="AV191" s="56">
        <f t="shared" si="75"/>
        <v>0</v>
      </c>
      <c r="AW191" s="56">
        <f t="shared" si="76"/>
        <v>0</v>
      </c>
      <c r="AX191" s="57">
        <f t="shared" si="77"/>
        <v>0</v>
      </c>
      <c r="AY191" s="57">
        <f>SUM($AX$7:AX191)</f>
        <v>0</v>
      </c>
      <c r="AZ191" s="56">
        <f t="shared" si="67"/>
        <v>0</v>
      </c>
      <c r="BA191" s="56">
        <f t="shared" si="68"/>
        <v>0</v>
      </c>
      <c r="BB191" s="56">
        <f t="shared" si="69"/>
        <v>0</v>
      </c>
      <c r="BC191" s="56">
        <f t="shared" si="70"/>
        <v>0</v>
      </c>
      <c r="BD191" s="56">
        <f t="shared" si="71"/>
        <v>0</v>
      </c>
      <c r="BE191" s="57">
        <f t="shared" si="78"/>
        <v>0</v>
      </c>
      <c r="BF191" s="57">
        <f>SUM($BE$7:BE191)</f>
        <v>0</v>
      </c>
      <c r="BH191" s="58" t="str">
        <f t="shared" si="86"/>
        <v/>
      </c>
      <c r="BI191" s="58" t="str">
        <f t="shared" si="87"/>
        <v/>
      </c>
      <c r="BJ191" s="58" t="str">
        <f t="shared" si="88"/>
        <v/>
      </c>
      <c r="BK191" s="58" t="str">
        <f t="shared" si="89"/>
        <v/>
      </c>
      <c r="BL191" s="58" t="str">
        <f t="shared" si="90"/>
        <v/>
      </c>
      <c r="BN191" s="58" t="str">
        <f t="shared" si="79"/>
        <v/>
      </c>
      <c r="BO191" s="58" t="str">
        <f t="shared" si="80"/>
        <v/>
      </c>
      <c r="BP191" s="58" t="str">
        <f t="shared" si="81"/>
        <v/>
      </c>
      <c r="BQ191" s="58" t="str">
        <f t="shared" si="82"/>
        <v/>
      </c>
      <c r="BR191" s="58" t="str">
        <f t="shared" si="83"/>
        <v/>
      </c>
    </row>
    <row r="192" spans="15:70" x14ac:dyDescent="0.2">
      <c r="O192" s="47" t="str">
        <f t="shared" si="84"/>
        <v/>
      </c>
      <c r="P192" s="53" t="str">
        <f t="shared" si="91"/>
        <v/>
      </c>
      <c r="Q192" s="169"/>
      <c r="R192" s="170"/>
      <c r="S192" s="170"/>
      <c r="T192" s="170"/>
      <c r="U192" s="171"/>
      <c r="V192" s="168"/>
      <c r="X192" s="47" t="str">
        <f t="shared" si="65"/>
        <v/>
      </c>
      <c r="Y192" s="53" t="str">
        <f t="shared" si="72"/>
        <v/>
      </c>
      <c r="Z192" s="169"/>
      <c r="AA192" s="170"/>
      <c r="AB192" s="170"/>
      <c r="AC192" s="170"/>
      <c r="AD192" s="171"/>
      <c r="AE192" s="168"/>
      <c r="AF192" s="54" t="str">
        <f t="shared" si="85"/>
        <v/>
      </c>
      <c r="AN192" s="20"/>
      <c r="AS192" s="56">
        <f t="shared" si="66"/>
        <v>0</v>
      </c>
      <c r="AT192" s="56">
        <f t="shared" si="73"/>
        <v>0</v>
      </c>
      <c r="AU192" s="56">
        <f t="shared" si="74"/>
        <v>0</v>
      </c>
      <c r="AV192" s="56">
        <f t="shared" si="75"/>
        <v>0</v>
      </c>
      <c r="AW192" s="56">
        <f t="shared" si="76"/>
        <v>0</v>
      </c>
      <c r="AX192" s="57">
        <f t="shared" si="77"/>
        <v>0</v>
      </c>
      <c r="AY192" s="57">
        <f>SUM($AX$7:AX192)</f>
        <v>0</v>
      </c>
      <c r="AZ192" s="56">
        <f t="shared" si="67"/>
        <v>0</v>
      </c>
      <c r="BA192" s="56">
        <f t="shared" si="68"/>
        <v>0</v>
      </c>
      <c r="BB192" s="56">
        <f t="shared" si="69"/>
        <v>0</v>
      </c>
      <c r="BC192" s="56">
        <f t="shared" si="70"/>
        <v>0</v>
      </c>
      <c r="BD192" s="56">
        <f t="shared" si="71"/>
        <v>0</v>
      </c>
      <c r="BE192" s="57">
        <f t="shared" si="78"/>
        <v>0</v>
      </c>
      <c r="BF192" s="57">
        <f>SUM($BE$7:BE192)</f>
        <v>0</v>
      </c>
      <c r="BH192" s="58" t="str">
        <f t="shared" si="86"/>
        <v/>
      </c>
      <c r="BI192" s="58" t="str">
        <f t="shared" si="87"/>
        <v/>
      </c>
      <c r="BJ192" s="58" t="str">
        <f t="shared" si="88"/>
        <v/>
      </c>
      <c r="BK192" s="58" t="str">
        <f t="shared" si="89"/>
        <v/>
      </c>
      <c r="BL192" s="58" t="str">
        <f t="shared" si="90"/>
        <v/>
      </c>
      <c r="BN192" s="58" t="str">
        <f t="shared" si="79"/>
        <v/>
      </c>
      <c r="BO192" s="58" t="str">
        <f t="shared" si="80"/>
        <v/>
      </c>
      <c r="BP192" s="58" t="str">
        <f t="shared" si="81"/>
        <v/>
      </c>
      <c r="BQ192" s="58" t="str">
        <f t="shared" si="82"/>
        <v/>
      </c>
      <c r="BR192" s="58" t="str">
        <f t="shared" si="83"/>
        <v/>
      </c>
    </row>
    <row r="193" spans="15:70" x14ac:dyDescent="0.2">
      <c r="O193" s="47" t="str">
        <f t="shared" si="84"/>
        <v/>
      </c>
      <c r="P193" s="53" t="str">
        <f t="shared" si="91"/>
        <v/>
      </c>
      <c r="Q193" s="169"/>
      <c r="R193" s="170"/>
      <c r="S193" s="170"/>
      <c r="T193" s="170"/>
      <c r="U193" s="171"/>
      <c r="V193" s="168"/>
      <c r="X193" s="47" t="str">
        <f t="shared" si="65"/>
        <v/>
      </c>
      <c r="Y193" s="53" t="str">
        <f t="shared" si="72"/>
        <v/>
      </c>
      <c r="Z193" s="169"/>
      <c r="AA193" s="170"/>
      <c r="AB193" s="170"/>
      <c r="AC193" s="170"/>
      <c r="AD193" s="171"/>
      <c r="AE193" s="168"/>
      <c r="AF193" s="54" t="str">
        <f t="shared" si="85"/>
        <v/>
      </c>
      <c r="AN193" s="20"/>
      <c r="AS193" s="56">
        <f t="shared" si="66"/>
        <v>0</v>
      </c>
      <c r="AT193" s="56">
        <f t="shared" si="73"/>
        <v>0</v>
      </c>
      <c r="AU193" s="56">
        <f t="shared" si="74"/>
        <v>0</v>
      </c>
      <c r="AV193" s="56">
        <f t="shared" si="75"/>
        <v>0</v>
      </c>
      <c r="AW193" s="56">
        <f t="shared" si="76"/>
        <v>0</v>
      </c>
      <c r="AX193" s="57">
        <f t="shared" si="77"/>
        <v>0</v>
      </c>
      <c r="AY193" s="57">
        <f>SUM($AX$7:AX193)</f>
        <v>0</v>
      </c>
      <c r="AZ193" s="56">
        <f t="shared" si="67"/>
        <v>0</v>
      </c>
      <c r="BA193" s="56">
        <f t="shared" si="68"/>
        <v>0</v>
      </c>
      <c r="BB193" s="56">
        <f t="shared" si="69"/>
        <v>0</v>
      </c>
      <c r="BC193" s="56">
        <f t="shared" si="70"/>
        <v>0</v>
      </c>
      <c r="BD193" s="56">
        <f t="shared" si="71"/>
        <v>0</v>
      </c>
      <c r="BE193" s="57">
        <f t="shared" si="78"/>
        <v>0</v>
      </c>
      <c r="BF193" s="57">
        <f>SUM($BE$7:BE193)</f>
        <v>0</v>
      </c>
      <c r="BH193" s="58" t="str">
        <f t="shared" si="86"/>
        <v/>
      </c>
      <c r="BI193" s="58" t="str">
        <f t="shared" si="87"/>
        <v/>
      </c>
      <c r="BJ193" s="58" t="str">
        <f t="shared" si="88"/>
        <v/>
      </c>
      <c r="BK193" s="58" t="str">
        <f t="shared" si="89"/>
        <v/>
      </c>
      <c r="BL193" s="58" t="str">
        <f t="shared" si="90"/>
        <v/>
      </c>
      <c r="BN193" s="58" t="str">
        <f t="shared" si="79"/>
        <v/>
      </c>
      <c r="BO193" s="58" t="str">
        <f t="shared" si="80"/>
        <v/>
      </c>
      <c r="BP193" s="58" t="str">
        <f t="shared" si="81"/>
        <v/>
      </c>
      <c r="BQ193" s="58" t="str">
        <f t="shared" si="82"/>
        <v/>
      </c>
      <c r="BR193" s="58" t="str">
        <f t="shared" si="83"/>
        <v/>
      </c>
    </row>
    <row r="194" spans="15:70" x14ac:dyDescent="0.2">
      <c r="O194" s="47" t="str">
        <f t="shared" si="84"/>
        <v/>
      </c>
      <c r="P194" s="53" t="str">
        <f t="shared" si="91"/>
        <v/>
      </c>
      <c r="Q194" s="169"/>
      <c r="R194" s="170"/>
      <c r="S194" s="170"/>
      <c r="T194" s="170"/>
      <c r="U194" s="171"/>
      <c r="V194" s="168"/>
      <c r="X194" s="47" t="str">
        <f t="shared" si="65"/>
        <v/>
      </c>
      <c r="Y194" s="53" t="str">
        <f t="shared" si="72"/>
        <v/>
      </c>
      <c r="Z194" s="169"/>
      <c r="AA194" s="170"/>
      <c r="AB194" s="170"/>
      <c r="AC194" s="170"/>
      <c r="AD194" s="171"/>
      <c r="AE194" s="168"/>
      <c r="AF194" s="54" t="str">
        <f t="shared" si="85"/>
        <v/>
      </c>
      <c r="AN194" s="20"/>
      <c r="AS194" s="56">
        <f t="shared" si="66"/>
        <v>0</v>
      </c>
      <c r="AT194" s="56">
        <f t="shared" si="73"/>
        <v>0</v>
      </c>
      <c r="AU194" s="56">
        <f t="shared" si="74"/>
        <v>0</v>
      </c>
      <c r="AV194" s="56">
        <f t="shared" si="75"/>
        <v>0</v>
      </c>
      <c r="AW194" s="56">
        <f t="shared" si="76"/>
        <v>0</v>
      </c>
      <c r="AX194" s="57">
        <f t="shared" si="77"/>
        <v>0</v>
      </c>
      <c r="AY194" s="57">
        <f>SUM($AX$7:AX194)</f>
        <v>0</v>
      </c>
      <c r="AZ194" s="56">
        <f t="shared" si="67"/>
        <v>0</v>
      </c>
      <c r="BA194" s="56">
        <f t="shared" si="68"/>
        <v>0</v>
      </c>
      <c r="BB194" s="56">
        <f t="shared" si="69"/>
        <v>0</v>
      </c>
      <c r="BC194" s="56">
        <f t="shared" si="70"/>
        <v>0</v>
      </c>
      <c r="BD194" s="56">
        <f t="shared" si="71"/>
        <v>0</v>
      </c>
      <c r="BE194" s="57">
        <f t="shared" si="78"/>
        <v>0</v>
      </c>
      <c r="BF194" s="57">
        <f>SUM($BE$7:BE194)</f>
        <v>0</v>
      </c>
      <c r="BH194" s="58" t="str">
        <f t="shared" si="86"/>
        <v/>
      </c>
      <c r="BI194" s="58" t="str">
        <f t="shared" si="87"/>
        <v/>
      </c>
      <c r="BJ194" s="58" t="str">
        <f t="shared" si="88"/>
        <v/>
      </c>
      <c r="BK194" s="58" t="str">
        <f t="shared" si="89"/>
        <v/>
      </c>
      <c r="BL194" s="58" t="str">
        <f t="shared" si="90"/>
        <v/>
      </c>
      <c r="BN194" s="58" t="str">
        <f t="shared" si="79"/>
        <v/>
      </c>
      <c r="BO194" s="58" t="str">
        <f t="shared" si="80"/>
        <v/>
      </c>
      <c r="BP194" s="58" t="str">
        <f t="shared" si="81"/>
        <v/>
      </c>
      <c r="BQ194" s="58" t="str">
        <f t="shared" si="82"/>
        <v/>
      </c>
      <c r="BR194" s="58" t="str">
        <f t="shared" si="83"/>
        <v/>
      </c>
    </row>
    <row r="195" spans="15:70" x14ac:dyDescent="0.2">
      <c r="O195" s="47" t="str">
        <f t="shared" si="84"/>
        <v/>
      </c>
      <c r="P195" s="53" t="str">
        <f t="shared" si="91"/>
        <v/>
      </c>
      <c r="Q195" s="169"/>
      <c r="R195" s="170"/>
      <c r="S195" s="170"/>
      <c r="T195" s="170"/>
      <c r="U195" s="171"/>
      <c r="V195" s="168"/>
      <c r="X195" s="47" t="str">
        <f t="shared" si="65"/>
        <v/>
      </c>
      <c r="Y195" s="53" t="str">
        <f t="shared" si="72"/>
        <v/>
      </c>
      <c r="Z195" s="169"/>
      <c r="AA195" s="170"/>
      <c r="AB195" s="170"/>
      <c r="AC195" s="170"/>
      <c r="AD195" s="171"/>
      <c r="AE195" s="168"/>
      <c r="AF195" s="54" t="str">
        <f t="shared" si="85"/>
        <v/>
      </c>
      <c r="AN195" s="20"/>
      <c r="AS195" s="56">
        <f t="shared" si="66"/>
        <v>0</v>
      </c>
      <c r="AT195" s="56">
        <f t="shared" si="73"/>
        <v>0</v>
      </c>
      <c r="AU195" s="56">
        <f t="shared" si="74"/>
        <v>0</v>
      </c>
      <c r="AV195" s="56">
        <f t="shared" si="75"/>
        <v>0</v>
      </c>
      <c r="AW195" s="56">
        <f t="shared" si="76"/>
        <v>0</v>
      </c>
      <c r="AX195" s="57">
        <f t="shared" si="77"/>
        <v>0</v>
      </c>
      <c r="AY195" s="57">
        <f>SUM($AX$7:AX195)</f>
        <v>0</v>
      </c>
      <c r="AZ195" s="56">
        <f t="shared" si="67"/>
        <v>0</v>
      </c>
      <c r="BA195" s="56">
        <f t="shared" si="68"/>
        <v>0</v>
      </c>
      <c r="BB195" s="56">
        <f t="shared" si="69"/>
        <v>0</v>
      </c>
      <c r="BC195" s="56">
        <f t="shared" si="70"/>
        <v>0</v>
      </c>
      <c r="BD195" s="56">
        <f t="shared" si="71"/>
        <v>0</v>
      </c>
      <c r="BE195" s="57">
        <f t="shared" si="78"/>
        <v>0</v>
      </c>
      <c r="BF195" s="57">
        <f>SUM($BE$7:BE195)</f>
        <v>0</v>
      </c>
      <c r="BH195" s="58" t="str">
        <f t="shared" si="86"/>
        <v/>
      </c>
      <c r="BI195" s="58" t="str">
        <f t="shared" si="87"/>
        <v/>
      </c>
      <c r="BJ195" s="58" t="str">
        <f t="shared" si="88"/>
        <v/>
      </c>
      <c r="BK195" s="58" t="str">
        <f t="shared" si="89"/>
        <v/>
      </c>
      <c r="BL195" s="58" t="str">
        <f t="shared" si="90"/>
        <v/>
      </c>
      <c r="BN195" s="58" t="str">
        <f t="shared" si="79"/>
        <v/>
      </c>
      <c r="BO195" s="58" t="str">
        <f t="shared" si="80"/>
        <v/>
      </c>
      <c r="BP195" s="58" t="str">
        <f t="shared" si="81"/>
        <v/>
      </c>
      <c r="BQ195" s="58" t="str">
        <f t="shared" si="82"/>
        <v/>
      </c>
      <c r="BR195" s="58" t="str">
        <f t="shared" si="83"/>
        <v/>
      </c>
    </row>
    <row r="196" spans="15:70" x14ac:dyDescent="0.2">
      <c r="O196" s="47" t="str">
        <f t="shared" si="84"/>
        <v/>
      </c>
      <c r="P196" s="53" t="str">
        <f t="shared" si="91"/>
        <v/>
      </c>
      <c r="Q196" s="169"/>
      <c r="R196" s="170"/>
      <c r="S196" s="170"/>
      <c r="T196" s="170"/>
      <c r="U196" s="171"/>
      <c r="V196" s="168"/>
      <c r="X196" s="47" t="str">
        <f t="shared" si="65"/>
        <v/>
      </c>
      <c r="Y196" s="53" t="str">
        <f t="shared" si="72"/>
        <v/>
      </c>
      <c r="Z196" s="169"/>
      <c r="AA196" s="170"/>
      <c r="AB196" s="170"/>
      <c r="AC196" s="170"/>
      <c r="AD196" s="171"/>
      <c r="AE196" s="168"/>
      <c r="AF196" s="54" t="str">
        <f t="shared" si="85"/>
        <v/>
      </c>
      <c r="AN196" s="20"/>
      <c r="AS196" s="56">
        <f t="shared" si="66"/>
        <v>0</v>
      </c>
      <c r="AT196" s="56">
        <f t="shared" si="73"/>
        <v>0</v>
      </c>
      <c r="AU196" s="56">
        <f t="shared" si="74"/>
        <v>0</v>
      </c>
      <c r="AV196" s="56">
        <f t="shared" si="75"/>
        <v>0</v>
      </c>
      <c r="AW196" s="56">
        <f t="shared" si="76"/>
        <v>0</v>
      </c>
      <c r="AX196" s="57">
        <f t="shared" si="77"/>
        <v>0</v>
      </c>
      <c r="AY196" s="57">
        <f>SUM($AX$7:AX196)</f>
        <v>0</v>
      </c>
      <c r="AZ196" s="56">
        <f t="shared" si="67"/>
        <v>0</v>
      </c>
      <c r="BA196" s="56">
        <f t="shared" si="68"/>
        <v>0</v>
      </c>
      <c r="BB196" s="56">
        <f t="shared" si="69"/>
        <v>0</v>
      </c>
      <c r="BC196" s="56">
        <f t="shared" si="70"/>
        <v>0</v>
      </c>
      <c r="BD196" s="56">
        <f t="shared" si="71"/>
        <v>0</v>
      </c>
      <c r="BE196" s="57">
        <f t="shared" si="78"/>
        <v>0</v>
      </c>
      <c r="BF196" s="57">
        <f>SUM($BE$7:BE196)</f>
        <v>0</v>
      </c>
      <c r="BH196" s="58" t="str">
        <f t="shared" si="86"/>
        <v/>
      </c>
      <c r="BI196" s="58" t="str">
        <f t="shared" si="87"/>
        <v/>
      </c>
      <c r="BJ196" s="58" t="str">
        <f t="shared" si="88"/>
        <v/>
      </c>
      <c r="BK196" s="58" t="str">
        <f t="shared" si="89"/>
        <v/>
      </c>
      <c r="BL196" s="58" t="str">
        <f t="shared" si="90"/>
        <v/>
      </c>
      <c r="BN196" s="58" t="str">
        <f t="shared" si="79"/>
        <v/>
      </c>
      <c r="BO196" s="58" t="str">
        <f t="shared" si="80"/>
        <v/>
      </c>
      <c r="BP196" s="58" t="str">
        <f t="shared" si="81"/>
        <v/>
      </c>
      <c r="BQ196" s="58" t="str">
        <f t="shared" si="82"/>
        <v/>
      </c>
      <c r="BR196" s="58" t="str">
        <f t="shared" si="83"/>
        <v/>
      </c>
    </row>
    <row r="197" spans="15:70" x14ac:dyDescent="0.2">
      <c r="O197" s="47" t="str">
        <f t="shared" si="84"/>
        <v/>
      </c>
      <c r="P197" s="53" t="str">
        <f t="shared" si="91"/>
        <v/>
      </c>
      <c r="Q197" s="169"/>
      <c r="R197" s="170"/>
      <c r="S197" s="170"/>
      <c r="T197" s="170"/>
      <c r="U197" s="171"/>
      <c r="V197" s="168"/>
      <c r="X197" s="47" t="str">
        <f t="shared" si="65"/>
        <v/>
      </c>
      <c r="Y197" s="53" t="str">
        <f t="shared" si="72"/>
        <v/>
      </c>
      <c r="Z197" s="169"/>
      <c r="AA197" s="170"/>
      <c r="AB197" s="170"/>
      <c r="AC197" s="170"/>
      <c r="AD197" s="171"/>
      <c r="AE197" s="168"/>
      <c r="AF197" s="54" t="str">
        <f t="shared" si="85"/>
        <v/>
      </c>
      <c r="AN197" s="20"/>
      <c r="AS197" s="56">
        <f t="shared" si="66"/>
        <v>0</v>
      </c>
      <c r="AT197" s="56">
        <f t="shared" si="73"/>
        <v>0</v>
      </c>
      <c r="AU197" s="56">
        <f t="shared" si="74"/>
        <v>0</v>
      </c>
      <c r="AV197" s="56">
        <f t="shared" si="75"/>
        <v>0</v>
      </c>
      <c r="AW197" s="56">
        <f t="shared" si="76"/>
        <v>0</v>
      </c>
      <c r="AX197" s="57">
        <f t="shared" si="77"/>
        <v>0</v>
      </c>
      <c r="AY197" s="57">
        <f>SUM($AX$7:AX197)</f>
        <v>0</v>
      </c>
      <c r="AZ197" s="56">
        <f t="shared" si="67"/>
        <v>0</v>
      </c>
      <c r="BA197" s="56">
        <f t="shared" si="68"/>
        <v>0</v>
      </c>
      <c r="BB197" s="56">
        <f t="shared" si="69"/>
        <v>0</v>
      </c>
      <c r="BC197" s="56">
        <f t="shared" si="70"/>
        <v>0</v>
      </c>
      <c r="BD197" s="56">
        <f t="shared" si="71"/>
        <v>0</v>
      </c>
      <c r="BE197" s="57">
        <f t="shared" si="78"/>
        <v>0</v>
      </c>
      <c r="BF197" s="57">
        <f>SUM($BE$7:BE197)</f>
        <v>0</v>
      </c>
      <c r="BH197" s="58" t="str">
        <f t="shared" si="86"/>
        <v/>
      </c>
      <c r="BI197" s="58" t="str">
        <f t="shared" si="87"/>
        <v/>
      </c>
      <c r="BJ197" s="58" t="str">
        <f t="shared" si="88"/>
        <v/>
      </c>
      <c r="BK197" s="58" t="str">
        <f t="shared" si="89"/>
        <v/>
      </c>
      <c r="BL197" s="58" t="str">
        <f t="shared" si="90"/>
        <v/>
      </c>
      <c r="BN197" s="58" t="str">
        <f t="shared" si="79"/>
        <v/>
      </c>
      <c r="BO197" s="58" t="str">
        <f t="shared" si="80"/>
        <v/>
      </c>
      <c r="BP197" s="58" t="str">
        <f t="shared" si="81"/>
        <v/>
      </c>
      <c r="BQ197" s="58" t="str">
        <f t="shared" si="82"/>
        <v/>
      </c>
      <c r="BR197" s="58" t="str">
        <f t="shared" si="83"/>
        <v/>
      </c>
    </row>
    <row r="198" spans="15:70" x14ac:dyDescent="0.2">
      <c r="O198" s="47" t="str">
        <f t="shared" si="84"/>
        <v/>
      </c>
      <c r="P198" s="53" t="str">
        <f t="shared" si="91"/>
        <v/>
      </c>
      <c r="Q198" s="169"/>
      <c r="R198" s="170"/>
      <c r="S198" s="170"/>
      <c r="T198" s="170"/>
      <c r="U198" s="171"/>
      <c r="V198" s="168"/>
      <c r="X198" s="47" t="str">
        <f t="shared" si="65"/>
        <v/>
      </c>
      <c r="Y198" s="53" t="str">
        <f t="shared" si="72"/>
        <v/>
      </c>
      <c r="Z198" s="169"/>
      <c r="AA198" s="170"/>
      <c r="AB198" s="170"/>
      <c r="AC198" s="170"/>
      <c r="AD198" s="171"/>
      <c r="AE198" s="168"/>
      <c r="AF198" s="54" t="str">
        <f t="shared" si="85"/>
        <v/>
      </c>
      <c r="AN198" s="20"/>
      <c r="AS198" s="56">
        <f t="shared" si="66"/>
        <v>0</v>
      </c>
      <c r="AT198" s="56">
        <f t="shared" si="73"/>
        <v>0</v>
      </c>
      <c r="AU198" s="56">
        <f t="shared" si="74"/>
        <v>0</v>
      </c>
      <c r="AV198" s="56">
        <f t="shared" si="75"/>
        <v>0</v>
      </c>
      <c r="AW198" s="56">
        <f t="shared" si="76"/>
        <v>0</v>
      </c>
      <c r="AX198" s="57">
        <f t="shared" si="77"/>
        <v>0</v>
      </c>
      <c r="AY198" s="57">
        <f>SUM($AX$7:AX198)</f>
        <v>0</v>
      </c>
      <c r="AZ198" s="56">
        <f t="shared" si="67"/>
        <v>0</v>
      </c>
      <c r="BA198" s="56">
        <f t="shared" si="68"/>
        <v>0</v>
      </c>
      <c r="BB198" s="56">
        <f t="shared" si="69"/>
        <v>0</v>
      </c>
      <c r="BC198" s="56">
        <f t="shared" si="70"/>
        <v>0</v>
      </c>
      <c r="BD198" s="56">
        <f t="shared" si="71"/>
        <v>0</v>
      </c>
      <c r="BE198" s="57">
        <f t="shared" si="78"/>
        <v>0</v>
      </c>
      <c r="BF198" s="57">
        <f>SUM($BE$7:BE198)</f>
        <v>0</v>
      </c>
      <c r="BH198" s="58" t="str">
        <f t="shared" si="86"/>
        <v/>
      </c>
      <c r="BI198" s="58" t="str">
        <f t="shared" si="87"/>
        <v/>
      </c>
      <c r="BJ198" s="58" t="str">
        <f t="shared" si="88"/>
        <v/>
      </c>
      <c r="BK198" s="58" t="str">
        <f t="shared" si="89"/>
        <v/>
      </c>
      <c r="BL198" s="58" t="str">
        <f t="shared" si="90"/>
        <v/>
      </c>
      <c r="BN198" s="58" t="str">
        <f t="shared" si="79"/>
        <v/>
      </c>
      <c r="BO198" s="58" t="str">
        <f t="shared" si="80"/>
        <v/>
      </c>
      <c r="BP198" s="58" t="str">
        <f t="shared" si="81"/>
        <v/>
      </c>
      <c r="BQ198" s="58" t="str">
        <f t="shared" si="82"/>
        <v/>
      </c>
      <c r="BR198" s="58" t="str">
        <f t="shared" si="83"/>
        <v/>
      </c>
    </row>
    <row r="199" spans="15:70" x14ac:dyDescent="0.2">
      <c r="O199" s="47" t="str">
        <f t="shared" si="84"/>
        <v/>
      </c>
      <c r="P199" s="53" t="str">
        <f t="shared" si="91"/>
        <v/>
      </c>
      <c r="Q199" s="169"/>
      <c r="R199" s="170"/>
      <c r="S199" s="170"/>
      <c r="T199" s="170"/>
      <c r="U199" s="171"/>
      <c r="V199" s="168"/>
      <c r="X199" s="47" t="str">
        <f t="shared" ref="X199:X262" si="92">IF(Y199="","",INT((Y199-DATE(YEAR(Y199-WEEKDAY(Y199-1)+4),1,3)+WEEKDAY(DATE(YEAR(Y199-WEEKDAY(Y199-1)+4),1,3))+5)/7)
)</f>
        <v/>
      </c>
      <c r="Y199" s="53" t="str">
        <f t="shared" si="72"/>
        <v/>
      </c>
      <c r="Z199" s="169"/>
      <c r="AA199" s="170"/>
      <c r="AB199" s="170"/>
      <c r="AC199" s="170"/>
      <c r="AD199" s="171"/>
      <c r="AE199" s="168"/>
      <c r="AF199" s="54" t="str">
        <f t="shared" si="85"/>
        <v/>
      </c>
      <c r="AS199" s="56">
        <f t="shared" ref="AS199:AS262" si="93">IF($O199="",0,IF(AND($O199&lt;&gt;"",$B$30&lt;&gt;"",$Q199&lt;1,$P199&lt;=$E$42,$P199&gt;=$E$39,$AS$4="",($AY198+$B$30)&lt;=$I$23+$I$24),IF($Q199&lt;1,(1-$Q199)*$B$30,IF($Q199="",$B$30,0)),0))</f>
        <v>0</v>
      </c>
      <c r="AT199" s="56">
        <f t="shared" si="73"/>
        <v>0</v>
      </c>
      <c r="AU199" s="56">
        <f t="shared" si="74"/>
        <v>0</v>
      </c>
      <c r="AV199" s="56">
        <f t="shared" si="75"/>
        <v>0</v>
      </c>
      <c r="AW199" s="56">
        <f t="shared" si="76"/>
        <v>0</v>
      </c>
      <c r="AX199" s="57">
        <f t="shared" si="77"/>
        <v>0</v>
      </c>
      <c r="AY199" s="57">
        <f>SUM($AX$7:AX199)</f>
        <v>0</v>
      </c>
      <c r="AZ199" s="56">
        <f t="shared" ref="AZ199:AZ262" si="94">IF(OR($E$54="",$X199=""),0,IF(AND($B$30&lt;&gt;"",$Z199&lt;1,$Y199&lt;=$E$54,$Y199&gt;=$AP$34,$G$54="",($BF198+$B$30)&lt;=$AP$41),IF($Z199&lt;1,(1-$Z199)*$B$30,IF(AND($E$49="",$Y199&lt;=$E$53,$Y199&lt;=$E$54,$Y199+2&gt;=$AP$34,$Z199&lt;1,$BF198+$B$30&lt;=$AP$41),IF($Z199&lt;1,(1-$Z199)*$B$30,0))),0))</f>
        <v>0</v>
      </c>
      <c r="BA199" s="56">
        <f t="shared" ref="BA199:BA262" si="95">IF(OR($E$54="",$X199=""),0,IF(AND($C$30&lt;&gt;"",$AA199&lt;1,$Y199+1&lt;=$E$54,$Y199+1&gt;=$AP$34,$G$54="",($BF198+$AZ199+$C$30)&lt;=$AP$41),IF($AA199&lt;1,(1-$AA199)*$C$30,IF(AND($E$49="",$Y199+1&lt;=$E$53,$Y199+1&lt;=$E$54,$Y199+2&gt;=$AP$34,$AA199&lt;1,$BF198+$AZ199+$C$30&lt;=$AP$41),IF($AA199&lt;1,(1-$AA199)*$C$30,0))),0))</f>
        <v>0</v>
      </c>
      <c r="BB199" s="56">
        <f t="shared" ref="BB199:BB262" si="96">IF(OR($E$54="",$X199=""),0,IF(AND($D$30&lt;&gt;"",$AB199&lt;1,$Y199+2&lt;=$E$54,$Y199+2&gt;=$AP$34,$G$54="",($BF198+SUM($AZ199:$BA199)+$D$30)&lt;=$AP$41),IF($AB199&lt;1,(1-$AB199)*$D$30,IF(AND($E$49="",$Y199+2&lt;=$E$53,$Y199+2&lt;=$E$54,$Y199+2&gt;=$AP$34,$AB199&lt;1,$BF198+SUM($AZ199:$BA199)+$D$30&lt;=$AP$41),IF($AB199&lt;1,(1-$AB199)*$D$30,0))),0))</f>
        <v>0</v>
      </c>
      <c r="BC199" s="56">
        <f t="shared" ref="BC199:BC262" si="97">IF(OR($E$54="",$X199=""),0,IF(AND($E$30&lt;&gt;"",$AC199&lt;1,$Y199+3&lt;=$E$54,$Y199+3&gt;=$AP$34,$G$54="",($BF198+SUM($AZ199:$BB199)+$E$30)&lt;=$AP$41),IF($AC199&lt;1,(1-$AC199)*$E$30,IF(AND($E$49="",$Y199+3&lt;=$E$53,$Y199&lt;=$E$54,$Y199+2&gt;=$AP$34,$AC199&lt;1,$BF198+SUM($AZ199:$BB199)+$E$30&lt;=$AP$41),IF($AC199&lt;1,(1-$AC199)*$E$30,0))),0))</f>
        <v>0</v>
      </c>
      <c r="BD199" s="56">
        <f t="shared" ref="BD199:BD262" si="98">IF(OR($E$54="",$X199=""),0,IF(AND($F$30&lt;&gt;"",$AD199&lt;1,$Y199+4&lt;=$E$54,$Y199+4&gt;=$AP$34,$G$54="",($BF198+SUM($AZ199:$BC199)+$F$30)&lt;=$AP$41),IF($AD199&lt;1,(1-$AD199)*$F$30,IF(AND($E$49="",$Y199+4&lt;=$E$53,$Y199+4&lt;=$E$54,$Y199+2&gt;=$AP$34,$AD199&lt;1,$BF198+SUM($AZ199:$BC199)+$F$30&lt;=$AP$41),IF($AD199&lt;1,(1-$AD199)*$F$30,0))),0))</f>
        <v>0</v>
      </c>
      <c r="BE199" s="57">
        <f t="shared" si="78"/>
        <v>0</v>
      </c>
      <c r="BF199" s="57">
        <f>SUM($BE$7:BE199)</f>
        <v>0</v>
      </c>
      <c r="BH199" s="58" t="str">
        <f t="shared" si="86"/>
        <v/>
      </c>
      <c r="BI199" s="58" t="str">
        <f t="shared" si="87"/>
        <v/>
      </c>
      <c r="BJ199" s="58" t="str">
        <f t="shared" si="88"/>
        <v/>
      </c>
      <c r="BK199" s="58" t="str">
        <f t="shared" si="89"/>
        <v/>
      </c>
      <c r="BL199" s="58" t="str">
        <f t="shared" si="90"/>
        <v/>
      </c>
      <c r="BN199" s="58" t="str">
        <f t="shared" si="79"/>
        <v/>
      </c>
      <c r="BO199" s="58" t="str">
        <f t="shared" si="80"/>
        <v/>
      </c>
      <c r="BP199" s="58" t="str">
        <f t="shared" si="81"/>
        <v/>
      </c>
      <c r="BQ199" s="58" t="str">
        <f t="shared" si="82"/>
        <v/>
      </c>
      <c r="BR199" s="58" t="str">
        <f t="shared" si="83"/>
        <v/>
      </c>
    </row>
    <row r="200" spans="15:70" x14ac:dyDescent="0.2">
      <c r="O200" s="47" t="str">
        <f t="shared" si="84"/>
        <v/>
      </c>
      <c r="P200" s="53" t="str">
        <f t="shared" si="91"/>
        <v/>
      </c>
      <c r="Q200" s="169"/>
      <c r="R200" s="170"/>
      <c r="S200" s="170"/>
      <c r="T200" s="170"/>
      <c r="U200" s="171"/>
      <c r="V200" s="168"/>
      <c r="X200" s="47" t="str">
        <f t="shared" si="92"/>
        <v/>
      </c>
      <c r="Y200" s="53" t="str">
        <f t="shared" ref="Y200:Y263" si="99">IF(Y199="","",IF(Y199+7&gt;$E$54,"",Y199+7))</f>
        <v/>
      </c>
      <c r="Z200" s="169"/>
      <c r="AA200" s="170"/>
      <c r="AB200" s="170"/>
      <c r="AC200" s="170"/>
      <c r="AD200" s="171"/>
      <c r="AE200" s="168"/>
      <c r="AF200" s="54" t="str">
        <f t="shared" si="85"/>
        <v/>
      </c>
      <c r="AS200" s="56">
        <f t="shared" si="93"/>
        <v>0</v>
      </c>
      <c r="AT200" s="56">
        <f t="shared" ref="AT200:AT263" si="100">IF($O200="",0,IF(AND($O200&lt;&gt;"",$C$30&lt;&gt;"",$R200&lt;1,$P200+1&lt;=$E$42,$P200+1&gt;=$E$39,$AS$4="",($AY199+$AS200+$C$30)&lt;=$I$23+$I$24),IF($R200&lt;1,(1-$R200)*$C$30,IF($R200="",$C$30,0)),0))</f>
        <v>0</v>
      </c>
      <c r="AU200" s="56">
        <f t="shared" ref="AU200:AU263" si="101">IF($O200="",0,IF(AND($O200&lt;&gt;"",$D$30&lt;&gt;"",$S200&lt;1,$P200+2&lt;=$E$42,$P200+2&gt;=$E$39,$AS$4="",($AY199+SUM($AS200:$AT200)+$D$30)&lt;=$I$23+$I$24),IF($S200&lt;1,(1-$S200)*$D$30,IF($S200="",$D$30,0)),0))</f>
        <v>0</v>
      </c>
      <c r="AV200" s="56">
        <f t="shared" ref="AV200:AV263" si="102">IF($O200="",0,IF(AND($O200&lt;&gt;"",$E$30&lt;&gt;"",$T200&lt;1,$P200+3&lt;=$E$42,$P200+3&gt;=$E$39,$AS$4="",($AY199+SUM($AS200:$AU200)+$E$30)&lt;=$I$23+$I$24),IF($T200&lt;1,(1-$T200)*$E$30,IF($T200="",$E$30,0)),0))</f>
        <v>0</v>
      </c>
      <c r="AW200" s="56">
        <f t="shared" ref="AW200:AW263" si="103">IF($O200="",0,IF(AND($O200&lt;&gt;"",$F$30&lt;&gt;"",$U200&lt;1,$P200+4&lt;=$E$42,$P200+4&gt;=$E$39,$AS$4="",($AY199+SUM($AS200:$AV200)+$F$30)&lt;=$I$23+$I$24),IF($U200&lt;1,(1-$U200)*$F$30,IF($U200="",$F$30,0)),0))</f>
        <v>0</v>
      </c>
      <c r="AX200" s="57">
        <f t="shared" ref="AX200:AX263" si="104">SUM(AS200:AW200)</f>
        <v>0</v>
      </c>
      <c r="AY200" s="57">
        <f>SUM($AX$7:AX200)</f>
        <v>0</v>
      </c>
      <c r="AZ200" s="56">
        <f t="shared" si="94"/>
        <v>0</v>
      </c>
      <c r="BA200" s="56">
        <f t="shared" si="95"/>
        <v>0</v>
      </c>
      <c r="BB200" s="56">
        <f t="shared" si="96"/>
        <v>0</v>
      </c>
      <c r="BC200" s="56">
        <f t="shared" si="97"/>
        <v>0</v>
      </c>
      <c r="BD200" s="56">
        <f t="shared" si="98"/>
        <v>0</v>
      </c>
      <c r="BE200" s="57">
        <f t="shared" ref="BE200:BE263" si="105">SUM(AZ200:BD200)</f>
        <v>0</v>
      </c>
      <c r="BF200" s="57">
        <f>SUM($BE$7:BE200)</f>
        <v>0</v>
      </c>
      <c r="BH200" s="58" t="str">
        <f t="shared" si="86"/>
        <v/>
      </c>
      <c r="BI200" s="58" t="str">
        <f t="shared" si="87"/>
        <v/>
      </c>
      <c r="BJ200" s="58" t="str">
        <f t="shared" si="88"/>
        <v/>
      </c>
      <c r="BK200" s="58" t="str">
        <f t="shared" si="89"/>
        <v/>
      </c>
      <c r="BL200" s="58" t="str">
        <f t="shared" si="90"/>
        <v/>
      </c>
      <c r="BN200" s="58" t="str">
        <f t="shared" ref="BN200:BN263" si="106">IF(AZ200=0,"",$Y200)</f>
        <v/>
      </c>
      <c r="BO200" s="58" t="str">
        <f t="shared" ref="BO200:BO263" si="107">IF(BA200=0,"",$Y200+1)</f>
        <v/>
      </c>
      <c r="BP200" s="58" t="str">
        <f t="shared" ref="BP200:BP263" si="108">IF(BB200=0,"",$Y200+2)</f>
        <v/>
      </c>
      <c r="BQ200" s="58" t="str">
        <f t="shared" ref="BQ200:BQ263" si="109">IF(BC200=0,"",$Y200+3)</f>
        <v/>
      </c>
      <c r="BR200" s="58" t="str">
        <f t="shared" ref="BR200:BR263" si="110">IF(BD200=0,"",$Y200+4)</f>
        <v/>
      </c>
    </row>
    <row r="201" spans="15:70" x14ac:dyDescent="0.2">
      <c r="O201" s="47" t="str">
        <f t="shared" ref="O201:O264" si="111">IF(P201="","",INT((P201-DATE(YEAR(P201-WEEKDAY(P201-1)+4),1,3)+WEEKDAY(DATE(YEAR(P201-WEEKDAY(P201-1)+4),1,3))+5)/7)
)</f>
        <v/>
      </c>
      <c r="P201" s="53" t="str">
        <f t="shared" si="91"/>
        <v/>
      </c>
      <c r="Q201" s="169"/>
      <c r="R201" s="170"/>
      <c r="S201" s="170"/>
      <c r="T201" s="170"/>
      <c r="U201" s="171"/>
      <c r="V201" s="168"/>
      <c r="X201" s="47" t="str">
        <f t="shared" si="92"/>
        <v/>
      </c>
      <c r="Y201" s="53" t="str">
        <f t="shared" si="99"/>
        <v/>
      </c>
      <c r="Z201" s="169"/>
      <c r="AA201" s="170"/>
      <c r="AB201" s="170"/>
      <c r="AC201" s="170"/>
      <c r="AD201" s="171"/>
      <c r="AE201" s="168"/>
      <c r="AF201" s="54" t="str">
        <f t="shared" si="85"/>
        <v/>
      </c>
      <c r="AS201" s="56">
        <f t="shared" si="93"/>
        <v>0</v>
      </c>
      <c r="AT201" s="56">
        <f t="shared" si="100"/>
        <v>0</v>
      </c>
      <c r="AU201" s="56">
        <f t="shared" si="101"/>
        <v>0</v>
      </c>
      <c r="AV201" s="56">
        <f t="shared" si="102"/>
        <v>0</v>
      </c>
      <c r="AW201" s="56">
        <f t="shared" si="103"/>
        <v>0</v>
      </c>
      <c r="AX201" s="57">
        <f t="shared" si="104"/>
        <v>0</v>
      </c>
      <c r="AY201" s="57">
        <f>SUM($AX$7:AX201)</f>
        <v>0</v>
      </c>
      <c r="AZ201" s="56">
        <f t="shared" si="94"/>
        <v>0</v>
      </c>
      <c r="BA201" s="56">
        <f t="shared" si="95"/>
        <v>0</v>
      </c>
      <c r="BB201" s="56">
        <f t="shared" si="96"/>
        <v>0</v>
      </c>
      <c r="BC201" s="56">
        <f t="shared" si="97"/>
        <v>0</v>
      </c>
      <c r="BD201" s="56">
        <f t="shared" si="98"/>
        <v>0</v>
      </c>
      <c r="BE201" s="57">
        <f t="shared" si="105"/>
        <v>0</v>
      </c>
      <c r="BF201" s="57">
        <f>SUM($BE$7:BE201)</f>
        <v>0</v>
      </c>
      <c r="BH201" s="58" t="str">
        <f t="shared" si="86"/>
        <v/>
      </c>
      <c r="BI201" s="58" t="str">
        <f t="shared" si="87"/>
        <v/>
      </c>
      <c r="BJ201" s="58" t="str">
        <f t="shared" si="88"/>
        <v/>
      </c>
      <c r="BK201" s="58" t="str">
        <f t="shared" si="89"/>
        <v/>
      </c>
      <c r="BL201" s="58" t="str">
        <f t="shared" si="90"/>
        <v/>
      </c>
      <c r="BN201" s="58" t="str">
        <f t="shared" si="106"/>
        <v/>
      </c>
      <c r="BO201" s="58" t="str">
        <f t="shared" si="107"/>
        <v/>
      </c>
      <c r="BP201" s="58" t="str">
        <f t="shared" si="108"/>
        <v/>
      </c>
      <c r="BQ201" s="58" t="str">
        <f t="shared" si="109"/>
        <v/>
      </c>
      <c r="BR201" s="58" t="str">
        <f t="shared" si="110"/>
        <v/>
      </c>
    </row>
    <row r="202" spans="15:70" x14ac:dyDescent="0.2">
      <c r="O202" s="47" t="str">
        <f t="shared" si="111"/>
        <v/>
      </c>
      <c r="P202" s="53" t="str">
        <f t="shared" si="91"/>
        <v/>
      </c>
      <c r="Q202" s="169"/>
      <c r="R202" s="170"/>
      <c r="S202" s="170"/>
      <c r="T202" s="170"/>
      <c r="U202" s="171"/>
      <c r="V202" s="168"/>
      <c r="X202" s="47" t="str">
        <f t="shared" si="92"/>
        <v/>
      </c>
      <c r="Y202" s="53" t="str">
        <f t="shared" si="99"/>
        <v/>
      </c>
      <c r="Z202" s="169"/>
      <c r="AA202" s="170"/>
      <c r="AB202" s="170"/>
      <c r="AC202" s="170"/>
      <c r="AD202" s="171"/>
      <c r="AE202" s="168"/>
      <c r="AF202" s="54" t="str">
        <f t="shared" si="85"/>
        <v/>
      </c>
      <c r="AS202" s="56">
        <f t="shared" si="93"/>
        <v>0</v>
      </c>
      <c r="AT202" s="56">
        <f t="shared" si="100"/>
        <v>0</v>
      </c>
      <c r="AU202" s="56">
        <f t="shared" si="101"/>
        <v>0</v>
      </c>
      <c r="AV202" s="56">
        <f t="shared" si="102"/>
        <v>0</v>
      </c>
      <c r="AW202" s="56">
        <f t="shared" si="103"/>
        <v>0</v>
      </c>
      <c r="AX202" s="57">
        <f t="shared" si="104"/>
        <v>0</v>
      </c>
      <c r="AY202" s="57">
        <f>SUM($AX$7:AX202)</f>
        <v>0</v>
      </c>
      <c r="AZ202" s="56">
        <f t="shared" si="94"/>
        <v>0</v>
      </c>
      <c r="BA202" s="56">
        <f t="shared" si="95"/>
        <v>0</v>
      </c>
      <c r="BB202" s="56">
        <f t="shared" si="96"/>
        <v>0</v>
      </c>
      <c r="BC202" s="56">
        <f t="shared" si="97"/>
        <v>0</v>
      </c>
      <c r="BD202" s="56">
        <f t="shared" si="98"/>
        <v>0</v>
      </c>
      <c r="BE202" s="57">
        <f t="shared" si="105"/>
        <v>0</v>
      </c>
      <c r="BF202" s="57">
        <f>SUM($BE$7:BE202)</f>
        <v>0</v>
      </c>
      <c r="BH202" s="58" t="str">
        <f t="shared" si="86"/>
        <v/>
      </c>
      <c r="BI202" s="58" t="str">
        <f t="shared" si="87"/>
        <v/>
      </c>
      <c r="BJ202" s="58" t="str">
        <f t="shared" si="88"/>
        <v/>
      </c>
      <c r="BK202" s="58" t="str">
        <f t="shared" si="89"/>
        <v/>
      </c>
      <c r="BL202" s="58" t="str">
        <f t="shared" si="90"/>
        <v/>
      </c>
      <c r="BN202" s="58" t="str">
        <f t="shared" si="106"/>
        <v/>
      </c>
      <c r="BO202" s="58" t="str">
        <f t="shared" si="107"/>
        <v/>
      </c>
      <c r="BP202" s="58" t="str">
        <f t="shared" si="108"/>
        <v/>
      </c>
      <c r="BQ202" s="58" t="str">
        <f t="shared" si="109"/>
        <v/>
      </c>
      <c r="BR202" s="58" t="str">
        <f t="shared" si="110"/>
        <v/>
      </c>
    </row>
    <row r="203" spans="15:70" x14ac:dyDescent="0.2">
      <c r="O203" s="47" t="str">
        <f t="shared" si="111"/>
        <v/>
      </c>
      <c r="P203" s="53" t="str">
        <f t="shared" si="91"/>
        <v/>
      </c>
      <c r="Q203" s="169"/>
      <c r="R203" s="170"/>
      <c r="S203" s="170"/>
      <c r="T203" s="170"/>
      <c r="U203" s="171"/>
      <c r="V203" s="168"/>
      <c r="X203" s="47" t="str">
        <f t="shared" si="92"/>
        <v/>
      </c>
      <c r="Y203" s="53" t="str">
        <f t="shared" si="99"/>
        <v/>
      </c>
      <c r="Z203" s="169"/>
      <c r="AA203" s="170"/>
      <c r="AB203" s="170"/>
      <c r="AC203" s="170"/>
      <c r="AD203" s="171"/>
      <c r="AE203" s="168"/>
      <c r="AF203" s="54" t="str">
        <f t="shared" si="85"/>
        <v/>
      </c>
      <c r="AS203" s="56">
        <f t="shared" si="93"/>
        <v>0</v>
      </c>
      <c r="AT203" s="56">
        <f t="shared" si="100"/>
        <v>0</v>
      </c>
      <c r="AU203" s="56">
        <f t="shared" si="101"/>
        <v>0</v>
      </c>
      <c r="AV203" s="56">
        <f t="shared" si="102"/>
        <v>0</v>
      </c>
      <c r="AW203" s="56">
        <f t="shared" si="103"/>
        <v>0</v>
      </c>
      <c r="AX203" s="57">
        <f t="shared" si="104"/>
        <v>0</v>
      </c>
      <c r="AY203" s="57">
        <f>SUM($AX$7:AX203)</f>
        <v>0</v>
      </c>
      <c r="AZ203" s="56">
        <f t="shared" si="94"/>
        <v>0</v>
      </c>
      <c r="BA203" s="56">
        <f t="shared" si="95"/>
        <v>0</v>
      </c>
      <c r="BB203" s="56">
        <f t="shared" si="96"/>
        <v>0</v>
      </c>
      <c r="BC203" s="56">
        <f t="shared" si="97"/>
        <v>0</v>
      </c>
      <c r="BD203" s="56">
        <f t="shared" si="98"/>
        <v>0</v>
      </c>
      <c r="BE203" s="57">
        <f t="shared" si="105"/>
        <v>0</v>
      </c>
      <c r="BF203" s="57">
        <f>SUM($BE$7:BE203)</f>
        <v>0</v>
      </c>
      <c r="BH203" s="58" t="str">
        <f t="shared" si="86"/>
        <v/>
      </c>
      <c r="BI203" s="58" t="str">
        <f t="shared" si="87"/>
        <v/>
      </c>
      <c r="BJ203" s="58" t="str">
        <f t="shared" si="88"/>
        <v/>
      </c>
      <c r="BK203" s="58" t="str">
        <f t="shared" si="89"/>
        <v/>
      </c>
      <c r="BL203" s="58" t="str">
        <f t="shared" si="90"/>
        <v/>
      </c>
      <c r="BN203" s="58" t="str">
        <f t="shared" si="106"/>
        <v/>
      </c>
      <c r="BO203" s="58" t="str">
        <f t="shared" si="107"/>
        <v/>
      </c>
      <c r="BP203" s="58" t="str">
        <f t="shared" si="108"/>
        <v/>
      </c>
      <c r="BQ203" s="58" t="str">
        <f t="shared" si="109"/>
        <v/>
      </c>
      <c r="BR203" s="58" t="str">
        <f t="shared" si="110"/>
        <v/>
      </c>
    </row>
    <row r="204" spans="15:70" x14ac:dyDescent="0.2">
      <c r="O204" s="47" t="str">
        <f t="shared" si="111"/>
        <v/>
      </c>
      <c r="P204" s="53" t="str">
        <f t="shared" si="91"/>
        <v/>
      </c>
      <c r="Q204" s="169"/>
      <c r="R204" s="170"/>
      <c r="S204" s="170"/>
      <c r="T204" s="170"/>
      <c r="U204" s="171"/>
      <c r="V204" s="168"/>
      <c r="X204" s="47" t="str">
        <f t="shared" si="92"/>
        <v/>
      </c>
      <c r="Y204" s="53" t="str">
        <f t="shared" si="99"/>
        <v/>
      </c>
      <c r="Z204" s="169"/>
      <c r="AA204" s="170"/>
      <c r="AB204" s="170"/>
      <c r="AC204" s="170"/>
      <c r="AD204" s="171"/>
      <c r="AE204" s="168"/>
      <c r="AF204" s="54" t="str">
        <f t="shared" si="85"/>
        <v/>
      </c>
      <c r="AS204" s="56">
        <f t="shared" si="93"/>
        <v>0</v>
      </c>
      <c r="AT204" s="56">
        <f t="shared" si="100"/>
        <v>0</v>
      </c>
      <c r="AU204" s="56">
        <f t="shared" si="101"/>
        <v>0</v>
      </c>
      <c r="AV204" s="56">
        <f t="shared" si="102"/>
        <v>0</v>
      </c>
      <c r="AW204" s="56">
        <f t="shared" si="103"/>
        <v>0</v>
      </c>
      <c r="AX204" s="57">
        <f t="shared" si="104"/>
        <v>0</v>
      </c>
      <c r="AY204" s="57">
        <f>SUM($AX$7:AX204)</f>
        <v>0</v>
      </c>
      <c r="AZ204" s="56">
        <f t="shared" si="94"/>
        <v>0</v>
      </c>
      <c r="BA204" s="56">
        <f t="shared" si="95"/>
        <v>0</v>
      </c>
      <c r="BB204" s="56">
        <f t="shared" si="96"/>
        <v>0</v>
      </c>
      <c r="BC204" s="56">
        <f t="shared" si="97"/>
        <v>0</v>
      </c>
      <c r="BD204" s="56">
        <f t="shared" si="98"/>
        <v>0</v>
      </c>
      <c r="BE204" s="57">
        <f t="shared" si="105"/>
        <v>0</v>
      </c>
      <c r="BF204" s="57">
        <f>SUM($BE$7:BE204)</f>
        <v>0</v>
      </c>
      <c r="BH204" s="58" t="str">
        <f t="shared" si="86"/>
        <v/>
      </c>
      <c r="BI204" s="58" t="str">
        <f t="shared" si="87"/>
        <v/>
      </c>
      <c r="BJ204" s="58" t="str">
        <f t="shared" si="88"/>
        <v/>
      </c>
      <c r="BK204" s="58" t="str">
        <f t="shared" si="89"/>
        <v/>
      </c>
      <c r="BL204" s="58" t="str">
        <f t="shared" si="90"/>
        <v/>
      </c>
      <c r="BN204" s="58" t="str">
        <f t="shared" si="106"/>
        <v/>
      </c>
      <c r="BO204" s="58" t="str">
        <f t="shared" si="107"/>
        <v/>
      </c>
      <c r="BP204" s="58" t="str">
        <f t="shared" si="108"/>
        <v/>
      </c>
      <c r="BQ204" s="58" t="str">
        <f t="shared" si="109"/>
        <v/>
      </c>
      <c r="BR204" s="58" t="str">
        <f t="shared" si="110"/>
        <v/>
      </c>
    </row>
    <row r="205" spans="15:70" x14ac:dyDescent="0.2">
      <c r="O205" s="47" t="str">
        <f t="shared" si="111"/>
        <v/>
      </c>
      <c r="P205" s="53" t="str">
        <f t="shared" si="91"/>
        <v/>
      </c>
      <c r="Q205" s="169"/>
      <c r="R205" s="170"/>
      <c r="S205" s="170"/>
      <c r="T205" s="170"/>
      <c r="U205" s="171"/>
      <c r="V205" s="168"/>
      <c r="X205" s="47" t="str">
        <f t="shared" si="92"/>
        <v/>
      </c>
      <c r="Y205" s="53" t="str">
        <f t="shared" si="99"/>
        <v/>
      </c>
      <c r="Z205" s="169"/>
      <c r="AA205" s="170"/>
      <c r="AB205" s="170"/>
      <c r="AC205" s="170"/>
      <c r="AD205" s="171"/>
      <c r="AE205" s="168"/>
      <c r="AF205" s="54" t="str">
        <f t="shared" si="85"/>
        <v/>
      </c>
      <c r="AS205" s="56">
        <f t="shared" si="93"/>
        <v>0</v>
      </c>
      <c r="AT205" s="56">
        <f t="shared" si="100"/>
        <v>0</v>
      </c>
      <c r="AU205" s="56">
        <f t="shared" si="101"/>
        <v>0</v>
      </c>
      <c r="AV205" s="56">
        <f t="shared" si="102"/>
        <v>0</v>
      </c>
      <c r="AW205" s="56">
        <f t="shared" si="103"/>
        <v>0</v>
      </c>
      <c r="AX205" s="57">
        <f t="shared" si="104"/>
        <v>0</v>
      </c>
      <c r="AY205" s="57">
        <f>SUM($AX$7:AX205)</f>
        <v>0</v>
      </c>
      <c r="AZ205" s="56">
        <f t="shared" si="94"/>
        <v>0</v>
      </c>
      <c r="BA205" s="56">
        <f t="shared" si="95"/>
        <v>0</v>
      </c>
      <c r="BB205" s="56">
        <f t="shared" si="96"/>
        <v>0</v>
      </c>
      <c r="BC205" s="56">
        <f t="shared" si="97"/>
        <v>0</v>
      </c>
      <c r="BD205" s="56">
        <f t="shared" si="98"/>
        <v>0</v>
      </c>
      <c r="BE205" s="57">
        <f t="shared" si="105"/>
        <v>0</v>
      </c>
      <c r="BF205" s="57">
        <f>SUM($BE$7:BE205)</f>
        <v>0</v>
      </c>
      <c r="BH205" s="58" t="str">
        <f t="shared" si="86"/>
        <v/>
      </c>
      <c r="BI205" s="58" t="str">
        <f t="shared" si="87"/>
        <v/>
      </c>
      <c r="BJ205" s="58" t="str">
        <f t="shared" si="88"/>
        <v/>
      </c>
      <c r="BK205" s="58" t="str">
        <f t="shared" si="89"/>
        <v/>
      </c>
      <c r="BL205" s="58" t="str">
        <f t="shared" si="90"/>
        <v/>
      </c>
      <c r="BN205" s="58" t="str">
        <f t="shared" si="106"/>
        <v/>
      </c>
      <c r="BO205" s="58" t="str">
        <f t="shared" si="107"/>
        <v/>
      </c>
      <c r="BP205" s="58" t="str">
        <f t="shared" si="108"/>
        <v/>
      </c>
      <c r="BQ205" s="58" t="str">
        <f t="shared" si="109"/>
        <v/>
      </c>
      <c r="BR205" s="58" t="str">
        <f t="shared" si="110"/>
        <v/>
      </c>
    </row>
    <row r="206" spans="15:70" x14ac:dyDescent="0.2">
      <c r="O206" s="47" t="str">
        <f t="shared" si="111"/>
        <v/>
      </c>
      <c r="P206" s="53" t="str">
        <f t="shared" si="91"/>
        <v/>
      </c>
      <c r="Q206" s="169"/>
      <c r="R206" s="170"/>
      <c r="S206" s="170"/>
      <c r="T206" s="170"/>
      <c r="U206" s="171"/>
      <c r="V206" s="168"/>
      <c r="X206" s="47" t="str">
        <f t="shared" si="92"/>
        <v/>
      </c>
      <c r="Y206" s="53" t="str">
        <f t="shared" si="99"/>
        <v/>
      </c>
      <c r="Z206" s="169"/>
      <c r="AA206" s="170"/>
      <c r="AB206" s="170"/>
      <c r="AC206" s="170"/>
      <c r="AD206" s="171"/>
      <c r="AE206" s="168"/>
      <c r="AF206" s="54" t="str">
        <f t="shared" si="85"/>
        <v/>
      </c>
      <c r="AS206" s="56">
        <f t="shared" si="93"/>
        <v>0</v>
      </c>
      <c r="AT206" s="56">
        <f t="shared" si="100"/>
        <v>0</v>
      </c>
      <c r="AU206" s="56">
        <f t="shared" si="101"/>
        <v>0</v>
      </c>
      <c r="AV206" s="56">
        <f t="shared" si="102"/>
        <v>0</v>
      </c>
      <c r="AW206" s="56">
        <f t="shared" si="103"/>
        <v>0</v>
      </c>
      <c r="AX206" s="57">
        <f t="shared" si="104"/>
        <v>0</v>
      </c>
      <c r="AY206" s="57">
        <f>SUM($AX$7:AX206)</f>
        <v>0</v>
      </c>
      <c r="AZ206" s="56">
        <f t="shared" si="94"/>
        <v>0</v>
      </c>
      <c r="BA206" s="56">
        <f t="shared" si="95"/>
        <v>0</v>
      </c>
      <c r="BB206" s="56">
        <f t="shared" si="96"/>
        <v>0</v>
      </c>
      <c r="BC206" s="56">
        <f t="shared" si="97"/>
        <v>0</v>
      </c>
      <c r="BD206" s="56">
        <f t="shared" si="98"/>
        <v>0</v>
      </c>
      <c r="BE206" s="57">
        <f t="shared" si="105"/>
        <v>0</v>
      </c>
      <c r="BF206" s="57">
        <f>SUM($BE$7:BE206)</f>
        <v>0</v>
      </c>
      <c r="BH206" s="58" t="str">
        <f t="shared" si="86"/>
        <v/>
      </c>
      <c r="BI206" s="58" t="str">
        <f t="shared" si="87"/>
        <v/>
      </c>
      <c r="BJ206" s="58" t="str">
        <f t="shared" si="88"/>
        <v/>
      </c>
      <c r="BK206" s="58" t="str">
        <f t="shared" si="89"/>
        <v/>
      </c>
      <c r="BL206" s="58" t="str">
        <f t="shared" si="90"/>
        <v/>
      </c>
      <c r="BN206" s="58" t="str">
        <f t="shared" si="106"/>
        <v/>
      </c>
      <c r="BO206" s="58" t="str">
        <f t="shared" si="107"/>
        <v/>
      </c>
      <c r="BP206" s="58" t="str">
        <f t="shared" si="108"/>
        <v/>
      </c>
      <c r="BQ206" s="58" t="str">
        <f t="shared" si="109"/>
        <v/>
      </c>
      <c r="BR206" s="58" t="str">
        <f t="shared" si="110"/>
        <v/>
      </c>
    </row>
    <row r="207" spans="15:70" x14ac:dyDescent="0.2">
      <c r="O207" s="47" t="str">
        <f t="shared" si="111"/>
        <v/>
      </c>
      <c r="P207" s="53" t="str">
        <f t="shared" si="91"/>
        <v/>
      </c>
      <c r="Q207" s="169"/>
      <c r="R207" s="170"/>
      <c r="S207" s="170"/>
      <c r="T207" s="170"/>
      <c r="U207" s="171"/>
      <c r="V207" s="168"/>
      <c r="X207" s="47" t="str">
        <f t="shared" si="92"/>
        <v/>
      </c>
      <c r="Y207" s="53" t="str">
        <f t="shared" si="99"/>
        <v/>
      </c>
      <c r="Z207" s="169"/>
      <c r="AA207" s="170"/>
      <c r="AB207" s="170"/>
      <c r="AC207" s="170"/>
      <c r="AD207" s="171"/>
      <c r="AE207" s="168"/>
      <c r="AF207" s="54" t="str">
        <f t="shared" ref="AF207:AF270" si="112">IF(AND(AE206="",OR(Z206&lt;&gt;"",AA206&lt;&gt;"",AB206&lt;&gt;"",AC206&lt;&gt;"",AD206&lt;&gt;"")),"?",IF(AND(AE206&lt;&gt;"",Z206="",AA206="",AB206="",AC206="",AD206=""),"X",""))</f>
        <v/>
      </c>
      <c r="AS207" s="56">
        <f t="shared" si="93"/>
        <v>0</v>
      </c>
      <c r="AT207" s="56">
        <f t="shared" si="100"/>
        <v>0</v>
      </c>
      <c r="AU207" s="56">
        <f t="shared" si="101"/>
        <v>0</v>
      </c>
      <c r="AV207" s="56">
        <f t="shared" si="102"/>
        <v>0</v>
      </c>
      <c r="AW207" s="56">
        <f t="shared" si="103"/>
        <v>0</v>
      </c>
      <c r="AX207" s="57">
        <f t="shared" si="104"/>
        <v>0</v>
      </c>
      <c r="AY207" s="57">
        <f>SUM($AX$7:AX207)</f>
        <v>0</v>
      </c>
      <c r="AZ207" s="56">
        <f t="shared" si="94"/>
        <v>0</v>
      </c>
      <c r="BA207" s="56">
        <f t="shared" si="95"/>
        <v>0</v>
      </c>
      <c r="BB207" s="56">
        <f t="shared" si="96"/>
        <v>0</v>
      </c>
      <c r="BC207" s="56">
        <f t="shared" si="97"/>
        <v>0</v>
      </c>
      <c r="BD207" s="56">
        <f t="shared" si="98"/>
        <v>0</v>
      </c>
      <c r="BE207" s="57">
        <f t="shared" si="105"/>
        <v>0</v>
      </c>
      <c r="BF207" s="57">
        <f>SUM($BE$7:BE207)</f>
        <v>0</v>
      </c>
      <c r="BH207" s="58" t="str">
        <f t="shared" si="86"/>
        <v/>
      </c>
      <c r="BI207" s="58" t="str">
        <f t="shared" si="87"/>
        <v/>
      </c>
      <c r="BJ207" s="58" t="str">
        <f t="shared" si="88"/>
        <v/>
      </c>
      <c r="BK207" s="58" t="str">
        <f t="shared" si="89"/>
        <v/>
      </c>
      <c r="BL207" s="58" t="str">
        <f t="shared" si="90"/>
        <v/>
      </c>
      <c r="BN207" s="58" t="str">
        <f t="shared" si="106"/>
        <v/>
      </c>
      <c r="BO207" s="58" t="str">
        <f t="shared" si="107"/>
        <v/>
      </c>
      <c r="BP207" s="58" t="str">
        <f t="shared" si="108"/>
        <v/>
      </c>
      <c r="BQ207" s="58" t="str">
        <f t="shared" si="109"/>
        <v/>
      </c>
      <c r="BR207" s="58" t="str">
        <f t="shared" si="110"/>
        <v/>
      </c>
    </row>
    <row r="208" spans="15:70" x14ac:dyDescent="0.2">
      <c r="O208" s="47" t="str">
        <f t="shared" si="111"/>
        <v/>
      </c>
      <c r="P208" s="53" t="str">
        <f t="shared" si="91"/>
        <v/>
      </c>
      <c r="Q208" s="169"/>
      <c r="R208" s="170"/>
      <c r="S208" s="170"/>
      <c r="T208" s="170"/>
      <c r="U208" s="171"/>
      <c r="V208" s="168"/>
      <c r="X208" s="47" t="str">
        <f t="shared" si="92"/>
        <v/>
      </c>
      <c r="Y208" s="53" t="str">
        <f t="shared" si="99"/>
        <v/>
      </c>
      <c r="Z208" s="169"/>
      <c r="AA208" s="170"/>
      <c r="AB208" s="170"/>
      <c r="AC208" s="170"/>
      <c r="AD208" s="171"/>
      <c r="AE208" s="168"/>
      <c r="AF208" s="54" t="str">
        <f t="shared" si="112"/>
        <v/>
      </c>
      <c r="AS208" s="56">
        <f t="shared" si="93"/>
        <v>0</v>
      </c>
      <c r="AT208" s="56">
        <f t="shared" si="100"/>
        <v>0</v>
      </c>
      <c r="AU208" s="56">
        <f t="shared" si="101"/>
        <v>0</v>
      </c>
      <c r="AV208" s="56">
        <f t="shared" si="102"/>
        <v>0</v>
      </c>
      <c r="AW208" s="56">
        <f t="shared" si="103"/>
        <v>0</v>
      </c>
      <c r="AX208" s="57">
        <f t="shared" si="104"/>
        <v>0</v>
      </c>
      <c r="AY208" s="57">
        <f>SUM($AX$7:AX208)</f>
        <v>0</v>
      </c>
      <c r="AZ208" s="56">
        <f t="shared" si="94"/>
        <v>0</v>
      </c>
      <c r="BA208" s="56">
        <f t="shared" si="95"/>
        <v>0</v>
      </c>
      <c r="BB208" s="56">
        <f t="shared" si="96"/>
        <v>0</v>
      </c>
      <c r="BC208" s="56">
        <f t="shared" si="97"/>
        <v>0</v>
      </c>
      <c r="BD208" s="56">
        <f t="shared" si="98"/>
        <v>0</v>
      </c>
      <c r="BE208" s="57">
        <f t="shared" si="105"/>
        <v>0</v>
      </c>
      <c r="BF208" s="57">
        <f>SUM($BE$7:BE208)</f>
        <v>0</v>
      </c>
      <c r="BH208" s="58" t="str">
        <f t="shared" si="86"/>
        <v/>
      </c>
      <c r="BI208" s="58" t="str">
        <f t="shared" si="87"/>
        <v/>
      </c>
      <c r="BJ208" s="58" t="str">
        <f t="shared" si="88"/>
        <v/>
      </c>
      <c r="BK208" s="58" t="str">
        <f t="shared" si="89"/>
        <v/>
      </c>
      <c r="BL208" s="58" t="str">
        <f t="shared" si="90"/>
        <v/>
      </c>
      <c r="BN208" s="58" t="str">
        <f t="shared" si="106"/>
        <v/>
      </c>
      <c r="BO208" s="58" t="str">
        <f t="shared" si="107"/>
        <v/>
      </c>
      <c r="BP208" s="58" t="str">
        <f t="shared" si="108"/>
        <v/>
      </c>
      <c r="BQ208" s="58" t="str">
        <f t="shared" si="109"/>
        <v/>
      </c>
      <c r="BR208" s="58" t="str">
        <f t="shared" si="110"/>
        <v/>
      </c>
    </row>
    <row r="209" spans="15:70" x14ac:dyDescent="0.2">
      <c r="O209" s="47" t="str">
        <f t="shared" si="111"/>
        <v/>
      </c>
      <c r="P209" s="53" t="str">
        <f t="shared" si="91"/>
        <v/>
      </c>
      <c r="Q209" s="169"/>
      <c r="R209" s="170"/>
      <c r="S209" s="170"/>
      <c r="T209" s="170"/>
      <c r="U209" s="171"/>
      <c r="V209" s="168"/>
      <c r="X209" s="47" t="str">
        <f t="shared" si="92"/>
        <v/>
      </c>
      <c r="Y209" s="53" t="str">
        <f t="shared" si="99"/>
        <v/>
      </c>
      <c r="Z209" s="169"/>
      <c r="AA209" s="170"/>
      <c r="AB209" s="170"/>
      <c r="AC209" s="170"/>
      <c r="AD209" s="171"/>
      <c r="AE209" s="168"/>
      <c r="AF209" s="54" t="str">
        <f t="shared" si="112"/>
        <v/>
      </c>
      <c r="AS209" s="56">
        <f t="shared" si="93"/>
        <v>0</v>
      </c>
      <c r="AT209" s="56">
        <f t="shared" si="100"/>
        <v>0</v>
      </c>
      <c r="AU209" s="56">
        <f t="shared" si="101"/>
        <v>0</v>
      </c>
      <c r="AV209" s="56">
        <f t="shared" si="102"/>
        <v>0</v>
      </c>
      <c r="AW209" s="56">
        <f t="shared" si="103"/>
        <v>0</v>
      </c>
      <c r="AX209" s="57">
        <f t="shared" si="104"/>
        <v>0</v>
      </c>
      <c r="AY209" s="57">
        <f>SUM($AX$7:AX209)</f>
        <v>0</v>
      </c>
      <c r="AZ209" s="56">
        <f t="shared" si="94"/>
        <v>0</v>
      </c>
      <c r="BA209" s="56">
        <f t="shared" si="95"/>
        <v>0</v>
      </c>
      <c r="BB209" s="56">
        <f t="shared" si="96"/>
        <v>0</v>
      </c>
      <c r="BC209" s="56">
        <f t="shared" si="97"/>
        <v>0</v>
      </c>
      <c r="BD209" s="56">
        <f t="shared" si="98"/>
        <v>0</v>
      </c>
      <c r="BE209" s="57">
        <f t="shared" si="105"/>
        <v>0</v>
      </c>
      <c r="BF209" s="57">
        <f>SUM($BE$7:BE209)</f>
        <v>0</v>
      </c>
      <c r="BH209" s="58" t="str">
        <f t="shared" si="86"/>
        <v/>
      </c>
      <c r="BI209" s="58" t="str">
        <f t="shared" si="87"/>
        <v/>
      </c>
      <c r="BJ209" s="58" t="str">
        <f t="shared" si="88"/>
        <v/>
      </c>
      <c r="BK209" s="58" t="str">
        <f t="shared" si="89"/>
        <v/>
      </c>
      <c r="BL209" s="58" t="str">
        <f t="shared" si="90"/>
        <v/>
      </c>
      <c r="BN209" s="58" t="str">
        <f t="shared" si="106"/>
        <v/>
      </c>
      <c r="BO209" s="58" t="str">
        <f t="shared" si="107"/>
        <v/>
      </c>
      <c r="BP209" s="58" t="str">
        <f t="shared" si="108"/>
        <v/>
      </c>
      <c r="BQ209" s="58" t="str">
        <f t="shared" si="109"/>
        <v/>
      </c>
      <c r="BR209" s="58" t="str">
        <f t="shared" si="110"/>
        <v/>
      </c>
    </row>
    <row r="210" spans="15:70" x14ac:dyDescent="0.2">
      <c r="O210" s="47" t="str">
        <f t="shared" si="111"/>
        <v/>
      </c>
      <c r="P210" s="53" t="str">
        <f t="shared" si="91"/>
        <v/>
      </c>
      <c r="Q210" s="169"/>
      <c r="R210" s="170"/>
      <c r="S210" s="170"/>
      <c r="T210" s="170"/>
      <c r="U210" s="171"/>
      <c r="V210" s="168"/>
      <c r="X210" s="47" t="str">
        <f t="shared" si="92"/>
        <v/>
      </c>
      <c r="Y210" s="53" t="str">
        <f t="shared" si="99"/>
        <v/>
      </c>
      <c r="Z210" s="169"/>
      <c r="AA210" s="170"/>
      <c r="AB210" s="170"/>
      <c r="AC210" s="170"/>
      <c r="AD210" s="171"/>
      <c r="AE210" s="168"/>
      <c r="AF210" s="54" t="str">
        <f t="shared" si="112"/>
        <v/>
      </c>
      <c r="AS210" s="56">
        <f t="shared" si="93"/>
        <v>0</v>
      </c>
      <c r="AT210" s="56">
        <f t="shared" si="100"/>
        <v>0</v>
      </c>
      <c r="AU210" s="56">
        <f t="shared" si="101"/>
        <v>0</v>
      </c>
      <c r="AV210" s="56">
        <f t="shared" si="102"/>
        <v>0</v>
      </c>
      <c r="AW210" s="56">
        <f t="shared" si="103"/>
        <v>0</v>
      </c>
      <c r="AX210" s="57">
        <f t="shared" si="104"/>
        <v>0</v>
      </c>
      <c r="AY210" s="57">
        <f>SUM($AX$7:AX210)</f>
        <v>0</v>
      </c>
      <c r="AZ210" s="56">
        <f t="shared" si="94"/>
        <v>0</v>
      </c>
      <c r="BA210" s="56">
        <f t="shared" si="95"/>
        <v>0</v>
      </c>
      <c r="BB210" s="56">
        <f t="shared" si="96"/>
        <v>0</v>
      </c>
      <c r="BC210" s="56">
        <f t="shared" si="97"/>
        <v>0</v>
      </c>
      <c r="BD210" s="56">
        <f t="shared" si="98"/>
        <v>0</v>
      </c>
      <c r="BE210" s="57">
        <f t="shared" si="105"/>
        <v>0</v>
      </c>
      <c r="BF210" s="57">
        <f>SUM($BE$7:BE210)</f>
        <v>0</v>
      </c>
      <c r="BH210" s="58" t="str">
        <f t="shared" si="86"/>
        <v/>
      </c>
      <c r="BI210" s="58" t="str">
        <f t="shared" si="87"/>
        <v/>
      </c>
      <c r="BJ210" s="58" t="str">
        <f t="shared" si="88"/>
        <v/>
      </c>
      <c r="BK210" s="58" t="str">
        <f t="shared" si="89"/>
        <v/>
      </c>
      <c r="BL210" s="58" t="str">
        <f t="shared" si="90"/>
        <v/>
      </c>
      <c r="BN210" s="58" t="str">
        <f t="shared" si="106"/>
        <v/>
      </c>
      <c r="BO210" s="58" t="str">
        <f t="shared" si="107"/>
        <v/>
      </c>
      <c r="BP210" s="58" t="str">
        <f t="shared" si="108"/>
        <v/>
      </c>
      <c r="BQ210" s="58" t="str">
        <f t="shared" si="109"/>
        <v/>
      </c>
      <c r="BR210" s="58" t="str">
        <f t="shared" si="110"/>
        <v/>
      </c>
    </row>
    <row r="211" spans="15:70" x14ac:dyDescent="0.2">
      <c r="O211" s="47" t="str">
        <f t="shared" si="111"/>
        <v/>
      </c>
      <c r="P211" s="53" t="str">
        <f t="shared" si="91"/>
        <v/>
      </c>
      <c r="Q211" s="169"/>
      <c r="R211" s="170"/>
      <c r="S211" s="170"/>
      <c r="T211" s="170"/>
      <c r="U211" s="171"/>
      <c r="V211" s="168"/>
      <c r="X211" s="47" t="str">
        <f t="shared" si="92"/>
        <v/>
      </c>
      <c r="Y211" s="53" t="str">
        <f t="shared" si="99"/>
        <v/>
      </c>
      <c r="Z211" s="169"/>
      <c r="AA211" s="170"/>
      <c r="AB211" s="170"/>
      <c r="AC211" s="170"/>
      <c r="AD211" s="171"/>
      <c r="AE211" s="168"/>
      <c r="AF211" s="54" t="str">
        <f t="shared" si="112"/>
        <v/>
      </c>
      <c r="AS211" s="56">
        <f t="shared" si="93"/>
        <v>0</v>
      </c>
      <c r="AT211" s="56">
        <f t="shared" si="100"/>
        <v>0</v>
      </c>
      <c r="AU211" s="56">
        <f t="shared" si="101"/>
        <v>0</v>
      </c>
      <c r="AV211" s="56">
        <f t="shared" si="102"/>
        <v>0</v>
      </c>
      <c r="AW211" s="56">
        <f t="shared" si="103"/>
        <v>0</v>
      </c>
      <c r="AX211" s="57">
        <f t="shared" si="104"/>
        <v>0</v>
      </c>
      <c r="AY211" s="57">
        <f>SUM($AX$7:AX211)</f>
        <v>0</v>
      </c>
      <c r="AZ211" s="56">
        <f t="shared" si="94"/>
        <v>0</v>
      </c>
      <c r="BA211" s="56">
        <f t="shared" si="95"/>
        <v>0</v>
      </c>
      <c r="BB211" s="56">
        <f t="shared" si="96"/>
        <v>0</v>
      </c>
      <c r="BC211" s="56">
        <f t="shared" si="97"/>
        <v>0</v>
      </c>
      <c r="BD211" s="56">
        <f t="shared" si="98"/>
        <v>0</v>
      </c>
      <c r="BE211" s="57">
        <f t="shared" si="105"/>
        <v>0</v>
      </c>
      <c r="BF211" s="57">
        <f>SUM($BE$7:BE211)</f>
        <v>0</v>
      </c>
      <c r="BH211" s="58" t="str">
        <f t="shared" si="86"/>
        <v/>
      </c>
      <c r="BI211" s="58" t="str">
        <f t="shared" si="87"/>
        <v/>
      </c>
      <c r="BJ211" s="58" t="str">
        <f t="shared" si="88"/>
        <v/>
      </c>
      <c r="BK211" s="58" t="str">
        <f t="shared" si="89"/>
        <v/>
      </c>
      <c r="BL211" s="58" t="str">
        <f t="shared" si="90"/>
        <v/>
      </c>
      <c r="BN211" s="58" t="str">
        <f t="shared" si="106"/>
        <v/>
      </c>
      <c r="BO211" s="58" t="str">
        <f t="shared" si="107"/>
        <v/>
      </c>
      <c r="BP211" s="58" t="str">
        <f t="shared" si="108"/>
        <v/>
      </c>
      <c r="BQ211" s="58" t="str">
        <f t="shared" si="109"/>
        <v/>
      </c>
      <c r="BR211" s="58" t="str">
        <f t="shared" si="110"/>
        <v/>
      </c>
    </row>
    <row r="212" spans="15:70" x14ac:dyDescent="0.2">
      <c r="O212" s="47" t="str">
        <f t="shared" si="111"/>
        <v/>
      </c>
      <c r="P212" s="53" t="str">
        <f t="shared" si="91"/>
        <v/>
      </c>
      <c r="Q212" s="169"/>
      <c r="R212" s="170"/>
      <c r="S212" s="170"/>
      <c r="T212" s="170"/>
      <c r="U212" s="171"/>
      <c r="V212" s="168"/>
      <c r="X212" s="47" t="str">
        <f t="shared" si="92"/>
        <v/>
      </c>
      <c r="Y212" s="53" t="str">
        <f t="shared" si="99"/>
        <v/>
      </c>
      <c r="Z212" s="169"/>
      <c r="AA212" s="170"/>
      <c r="AB212" s="170"/>
      <c r="AC212" s="170"/>
      <c r="AD212" s="171"/>
      <c r="AE212" s="168"/>
      <c r="AF212" s="54" t="str">
        <f t="shared" si="112"/>
        <v/>
      </c>
      <c r="AS212" s="56">
        <f t="shared" si="93"/>
        <v>0</v>
      </c>
      <c r="AT212" s="56">
        <f t="shared" si="100"/>
        <v>0</v>
      </c>
      <c r="AU212" s="56">
        <f t="shared" si="101"/>
        <v>0</v>
      </c>
      <c r="AV212" s="56">
        <f t="shared" si="102"/>
        <v>0</v>
      </c>
      <c r="AW212" s="56">
        <f t="shared" si="103"/>
        <v>0</v>
      </c>
      <c r="AX212" s="57">
        <f t="shared" si="104"/>
        <v>0</v>
      </c>
      <c r="AY212" s="57">
        <f>SUM($AX$7:AX212)</f>
        <v>0</v>
      </c>
      <c r="AZ212" s="56">
        <f t="shared" si="94"/>
        <v>0</v>
      </c>
      <c r="BA212" s="56">
        <f t="shared" si="95"/>
        <v>0</v>
      </c>
      <c r="BB212" s="56">
        <f t="shared" si="96"/>
        <v>0</v>
      </c>
      <c r="BC212" s="56">
        <f t="shared" si="97"/>
        <v>0</v>
      </c>
      <c r="BD212" s="56">
        <f t="shared" si="98"/>
        <v>0</v>
      </c>
      <c r="BE212" s="57">
        <f t="shared" si="105"/>
        <v>0</v>
      </c>
      <c r="BF212" s="57">
        <f>SUM($BE$7:BE212)</f>
        <v>0</v>
      </c>
      <c r="BH212" s="58" t="str">
        <f t="shared" si="86"/>
        <v/>
      </c>
      <c r="BI212" s="58" t="str">
        <f t="shared" si="87"/>
        <v/>
      </c>
      <c r="BJ212" s="58" t="str">
        <f t="shared" si="88"/>
        <v/>
      </c>
      <c r="BK212" s="58" t="str">
        <f t="shared" si="89"/>
        <v/>
      </c>
      <c r="BL212" s="58" t="str">
        <f t="shared" si="90"/>
        <v/>
      </c>
      <c r="BN212" s="58" t="str">
        <f t="shared" si="106"/>
        <v/>
      </c>
      <c r="BO212" s="58" t="str">
        <f t="shared" si="107"/>
        <v/>
      </c>
      <c r="BP212" s="58" t="str">
        <f t="shared" si="108"/>
        <v/>
      </c>
      <c r="BQ212" s="58" t="str">
        <f t="shared" si="109"/>
        <v/>
      </c>
      <c r="BR212" s="58" t="str">
        <f t="shared" si="110"/>
        <v/>
      </c>
    </row>
    <row r="213" spans="15:70" x14ac:dyDescent="0.2">
      <c r="O213" s="47" t="str">
        <f t="shared" si="111"/>
        <v/>
      </c>
      <c r="P213" s="53" t="str">
        <f t="shared" si="91"/>
        <v/>
      </c>
      <c r="Q213" s="169"/>
      <c r="R213" s="170"/>
      <c r="S213" s="170"/>
      <c r="T213" s="170"/>
      <c r="U213" s="171"/>
      <c r="V213" s="168"/>
      <c r="X213" s="47" t="str">
        <f t="shared" si="92"/>
        <v/>
      </c>
      <c r="Y213" s="53" t="str">
        <f t="shared" si="99"/>
        <v/>
      </c>
      <c r="Z213" s="169"/>
      <c r="AA213" s="170"/>
      <c r="AB213" s="170"/>
      <c r="AC213" s="170"/>
      <c r="AD213" s="171"/>
      <c r="AE213" s="168"/>
      <c r="AF213" s="54" t="str">
        <f t="shared" si="112"/>
        <v/>
      </c>
      <c r="AS213" s="56">
        <f t="shared" si="93"/>
        <v>0</v>
      </c>
      <c r="AT213" s="56">
        <f t="shared" si="100"/>
        <v>0</v>
      </c>
      <c r="AU213" s="56">
        <f t="shared" si="101"/>
        <v>0</v>
      </c>
      <c r="AV213" s="56">
        <f t="shared" si="102"/>
        <v>0</v>
      </c>
      <c r="AW213" s="56">
        <f t="shared" si="103"/>
        <v>0</v>
      </c>
      <c r="AX213" s="57">
        <f t="shared" si="104"/>
        <v>0</v>
      </c>
      <c r="AY213" s="57">
        <f>SUM($AX$7:AX213)</f>
        <v>0</v>
      </c>
      <c r="AZ213" s="56">
        <f t="shared" si="94"/>
        <v>0</v>
      </c>
      <c r="BA213" s="56">
        <f t="shared" si="95"/>
        <v>0</v>
      </c>
      <c r="BB213" s="56">
        <f t="shared" si="96"/>
        <v>0</v>
      </c>
      <c r="BC213" s="56">
        <f t="shared" si="97"/>
        <v>0</v>
      </c>
      <c r="BD213" s="56">
        <f t="shared" si="98"/>
        <v>0</v>
      </c>
      <c r="BE213" s="57">
        <f t="shared" si="105"/>
        <v>0</v>
      </c>
      <c r="BF213" s="57">
        <f>SUM($BE$7:BE213)</f>
        <v>0</v>
      </c>
      <c r="BH213" s="58" t="str">
        <f t="shared" si="86"/>
        <v/>
      </c>
      <c r="BI213" s="58" t="str">
        <f t="shared" si="87"/>
        <v/>
      </c>
      <c r="BJ213" s="58" t="str">
        <f t="shared" si="88"/>
        <v/>
      </c>
      <c r="BK213" s="58" t="str">
        <f t="shared" si="89"/>
        <v/>
      </c>
      <c r="BL213" s="58" t="str">
        <f t="shared" si="90"/>
        <v/>
      </c>
      <c r="BN213" s="58" t="str">
        <f t="shared" si="106"/>
        <v/>
      </c>
      <c r="BO213" s="58" t="str">
        <f t="shared" si="107"/>
        <v/>
      </c>
      <c r="BP213" s="58" t="str">
        <f t="shared" si="108"/>
        <v/>
      </c>
      <c r="BQ213" s="58" t="str">
        <f t="shared" si="109"/>
        <v/>
      </c>
      <c r="BR213" s="58" t="str">
        <f t="shared" si="110"/>
        <v/>
      </c>
    </row>
    <row r="214" spans="15:70" x14ac:dyDescent="0.2">
      <c r="O214" s="47" t="str">
        <f t="shared" si="111"/>
        <v/>
      </c>
      <c r="P214" s="53" t="str">
        <f t="shared" si="91"/>
        <v/>
      </c>
      <c r="Q214" s="169"/>
      <c r="R214" s="170"/>
      <c r="S214" s="170"/>
      <c r="T214" s="170"/>
      <c r="U214" s="171"/>
      <c r="V214" s="168"/>
      <c r="X214" s="47" t="str">
        <f t="shared" si="92"/>
        <v/>
      </c>
      <c r="Y214" s="53" t="str">
        <f t="shared" si="99"/>
        <v/>
      </c>
      <c r="Z214" s="169"/>
      <c r="AA214" s="170"/>
      <c r="AB214" s="170"/>
      <c r="AC214" s="170"/>
      <c r="AD214" s="171"/>
      <c r="AE214" s="168"/>
      <c r="AF214" s="54" t="str">
        <f t="shared" si="112"/>
        <v/>
      </c>
      <c r="AS214" s="56">
        <f t="shared" si="93"/>
        <v>0</v>
      </c>
      <c r="AT214" s="56">
        <f t="shared" si="100"/>
        <v>0</v>
      </c>
      <c r="AU214" s="56">
        <f t="shared" si="101"/>
        <v>0</v>
      </c>
      <c r="AV214" s="56">
        <f t="shared" si="102"/>
        <v>0</v>
      </c>
      <c r="AW214" s="56">
        <f t="shared" si="103"/>
        <v>0</v>
      </c>
      <c r="AX214" s="57">
        <f t="shared" si="104"/>
        <v>0</v>
      </c>
      <c r="AY214" s="57">
        <f>SUM($AX$7:AX214)</f>
        <v>0</v>
      </c>
      <c r="AZ214" s="56">
        <f t="shared" si="94"/>
        <v>0</v>
      </c>
      <c r="BA214" s="56">
        <f t="shared" si="95"/>
        <v>0</v>
      </c>
      <c r="BB214" s="56">
        <f t="shared" si="96"/>
        <v>0</v>
      </c>
      <c r="BC214" s="56">
        <f t="shared" si="97"/>
        <v>0</v>
      </c>
      <c r="BD214" s="56">
        <f t="shared" si="98"/>
        <v>0</v>
      </c>
      <c r="BE214" s="57">
        <f t="shared" si="105"/>
        <v>0</v>
      </c>
      <c r="BF214" s="57">
        <f>SUM($BE$7:BE214)</f>
        <v>0</v>
      </c>
      <c r="BH214" s="58" t="str">
        <f t="shared" si="86"/>
        <v/>
      </c>
      <c r="BI214" s="58" t="str">
        <f t="shared" si="87"/>
        <v/>
      </c>
      <c r="BJ214" s="58" t="str">
        <f t="shared" si="88"/>
        <v/>
      </c>
      <c r="BK214" s="58" t="str">
        <f t="shared" si="89"/>
        <v/>
      </c>
      <c r="BL214" s="58" t="str">
        <f t="shared" si="90"/>
        <v/>
      </c>
      <c r="BN214" s="58" t="str">
        <f t="shared" si="106"/>
        <v/>
      </c>
      <c r="BO214" s="58" t="str">
        <f t="shared" si="107"/>
        <v/>
      </c>
      <c r="BP214" s="58" t="str">
        <f t="shared" si="108"/>
        <v/>
      </c>
      <c r="BQ214" s="58" t="str">
        <f t="shared" si="109"/>
        <v/>
      </c>
      <c r="BR214" s="58" t="str">
        <f t="shared" si="110"/>
        <v/>
      </c>
    </row>
    <row r="215" spans="15:70" x14ac:dyDescent="0.2">
      <c r="O215" s="47" t="str">
        <f t="shared" si="111"/>
        <v/>
      </c>
      <c r="P215" s="53" t="str">
        <f t="shared" si="91"/>
        <v/>
      </c>
      <c r="Q215" s="169"/>
      <c r="R215" s="170"/>
      <c r="S215" s="170"/>
      <c r="T215" s="170"/>
      <c r="U215" s="171"/>
      <c r="V215" s="168"/>
      <c r="X215" s="47" t="str">
        <f t="shared" si="92"/>
        <v/>
      </c>
      <c r="Y215" s="53" t="str">
        <f t="shared" si="99"/>
        <v/>
      </c>
      <c r="Z215" s="169"/>
      <c r="AA215" s="170"/>
      <c r="AB215" s="170"/>
      <c r="AC215" s="170"/>
      <c r="AD215" s="171"/>
      <c r="AE215" s="168"/>
      <c r="AF215" s="54" t="str">
        <f t="shared" si="112"/>
        <v/>
      </c>
      <c r="AS215" s="56">
        <f t="shared" si="93"/>
        <v>0</v>
      </c>
      <c r="AT215" s="56">
        <f t="shared" si="100"/>
        <v>0</v>
      </c>
      <c r="AU215" s="56">
        <f t="shared" si="101"/>
        <v>0</v>
      </c>
      <c r="AV215" s="56">
        <f t="shared" si="102"/>
        <v>0</v>
      </c>
      <c r="AW215" s="56">
        <f t="shared" si="103"/>
        <v>0</v>
      </c>
      <c r="AX215" s="57">
        <f t="shared" si="104"/>
        <v>0</v>
      </c>
      <c r="AY215" s="57">
        <f>SUM($AX$7:AX215)</f>
        <v>0</v>
      </c>
      <c r="AZ215" s="56">
        <f t="shared" si="94"/>
        <v>0</v>
      </c>
      <c r="BA215" s="56">
        <f t="shared" si="95"/>
        <v>0</v>
      </c>
      <c r="BB215" s="56">
        <f t="shared" si="96"/>
        <v>0</v>
      </c>
      <c r="BC215" s="56">
        <f t="shared" si="97"/>
        <v>0</v>
      </c>
      <c r="BD215" s="56">
        <f t="shared" si="98"/>
        <v>0</v>
      </c>
      <c r="BE215" s="57">
        <f t="shared" si="105"/>
        <v>0</v>
      </c>
      <c r="BF215" s="57">
        <f>SUM($BE$7:BE215)</f>
        <v>0</v>
      </c>
      <c r="BH215" s="58" t="str">
        <f t="shared" si="86"/>
        <v/>
      </c>
      <c r="BI215" s="58" t="str">
        <f t="shared" si="87"/>
        <v/>
      </c>
      <c r="BJ215" s="58" t="str">
        <f t="shared" si="88"/>
        <v/>
      </c>
      <c r="BK215" s="58" t="str">
        <f t="shared" si="89"/>
        <v/>
      </c>
      <c r="BL215" s="58" t="str">
        <f t="shared" si="90"/>
        <v/>
      </c>
      <c r="BN215" s="58" t="str">
        <f t="shared" si="106"/>
        <v/>
      </c>
      <c r="BO215" s="58" t="str">
        <f t="shared" si="107"/>
        <v/>
      </c>
      <c r="BP215" s="58" t="str">
        <f t="shared" si="108"/>
        <v/>
      </c>
      <c r="BQ215" s="58" t="str">
        <f t="shared" si="109"/>
        <v/>
      </c>
      <c r="BR215" s="58" t="str">
        <f t="shared" si="110"/>
        <v/>
      </c>
    </row>
    <row r="216" spans="15:70" x14ac:dyDescent="0.2">
      <c r="O216" s="47" t="str">
        <f t="shared" si="111"/>
        <v/>
      </c>
      <c r="P216" s="53" t="str">
        <f t="shared" si="91"/>
        <v/>
      </c>
      <c r="Q216" s="169"/>
      <c r="R216" s="170"/>
      <c r="S216" s="170"/>
      <c r="T216" s="170"/>
      <c r="U216" s="171"/>
      <c r="V216" s="168"/>
      <c r="X216" s="47" t="str">
        <f t="shared" si="92"/>
        <v/>
      </c>
      <c r="Y216" s="53" t="str">
        <f t="shared" si="99"/>
        <v/>
      </c>
      <c r="Z216" s="169"/>
      <c r="AA216" s="170"/>
      <c r="AB216" s="170"/>
      <c r="AC216" s="170"/>
      <c r="AD216" s="171"/>
      <c r="AE216" s="168"/>
      <c r="AF216" s="54" t="str">
        <f t="shared" si="112"/>
        <v/>
      </c>
      <c r="AS216" s="56">
        <f t="shared" si="93"/>
        <v>0</v>
      </c>
      <c r="AT216" s="56">
        <f t="shared" si="100"/>
        <v>0</v>
      </c>
      <c r="AU216" s="56">
        <f t="shared" si="101"/>
        <v>0</v>
      </c>
      <c r="AV216" s="56">
        <f t="shared" si="102"/>
        <v>0</v>
      </c>
      <c r="AW216" s="56">
        <f t="shared" si="103"/>
        <v>0</v>
      </c>
      <c r="AX216" s="57">
        <f t="shared" si="104"/>
        <v>0</v>
      </c>
      <c r="AY216" s="57">
        <f>SUM($AX$7:AX216)</f>
        <v>0</v>
      </c>
      <c r="AZ216" s="56">
        <f t="shared" si="94"/>
        <v>0</v>
      </c>
      <c r="BA216" s="56">
        <f t="shared" si="95"/>
        <v>0</v>
      </c>
      <c r="BB216" s="56">
        <f t="shared" si="96"/>
        <v>0</v>
      </c>
      <c r="BC216" s="56">
        <f t="shared" si="97"/>
        <v>0</v>
      </c>
      <c r="BD216" s="56">
        <f t="shared" si="98"/>
        <v>0</v>
      </c>
      <c r="BE216" s="57">
        <f t="shared" si="105"/>
        <v>0</v>
      </c>
      <c r="BF216" s="57">
        <f>SUM($BE$7:BE216)</f>
        <v>0</v>
      </c>
      <c r="BH216" s="58" t="str">
        <f t="shared" ref="BH216:BH279" si="113">IF(AS216=0,"",$P217)</f>
        <v/>
      </c>
      <c r="BI216" s="58" t="str">
        <f t="shared" ref="BI216:BI279" si="114">IF(AT216=0,"",$P217+1)</f>
        <v/>
      </c>
      <c r="BJ216" s="58" t="str">
        <f t="shared" ref="BJ216:BJ279" si="115">IF(AU216=0,"",$P217+2)</f>
        <v/>
      </c>
      <c r="BK216" s="58" t="str">
        <f t="shared" ref="BK216:BK279" si="116">IF(AV216=0,"",$P217+3)</f>
        <v/>
      </c>
      <c r="BL216" s="58" t="str">
        <f t="shared" ref="BL216:BL279" si="117">IF(AW216=0,"",$P217+4)</f>
        <v/>
      </c>
      <c r="BN216" s="58" t="str">
        <f t="shared" si="106"/>
        <v/>
      </c>
      <c r="BO216" s="58" t="str">
        <f t="shared" si="107"/>
        <v/>
      </c>
      <c r="BP216" s="58" t="str">
        <f t="shared" si="108"/>
        <v/>
      </c>
      <c r="BQ216" s="58" t="str">
        <f t="shared" si="109"/>
        <v/>
      </c>
      <c r="BR216" s="58" t="str">
        <f t="shared" si="110"/>
        <v/>
      </c>
    </row>
    <row r="217" spans="15:70" x14ac:dyDescent="0.2">
      <c r="O217" s="47" t="str">
        <f t="shared" si="111"/>
        <v/>
      </c>
      <c r="P217" s="53" t="str">
        <f t="shared" si="91"/>
        <v/>
      </c>
      <c r="Q217" s="169"/>
      <c r="R217" s="170"/>
      <c r="S217" s="170"/>
      <c r="T217" s="170"/>
      <c r="U217" s="171"/>
      <c r="V217" s="168"/>
      <c r="X217" s="47" t="str">
        <f t="shared" si="92"/>
        <v/>
      </c>
      <c r="Y217" s="53" t="str">
        <f t="shared" si="99"/>
        <v/>
      </c>
      <c r="Z217" s="169"/>
      <c r="AA217" s="170"/>
      <c r="AB217" s="170"/>
      <c r="AC217" s="170"/>
      <c r="AD217" s="171"/>
      <c r="AE217" s="168"/>
      <c r="AF217" s="54" t="str">
        <f t="shared" si="112"/>
        <v/>
      </c>
      <c r="AS217" s="56">
        <f t="shared" si="93"/>
        <v>0</v>
      </c>
      <c r="AT217" s="56">
        <f t="shared" si="100"/>
        <v>0</v>
      </c>
      <c r="AU217" s="56">
        <f t="shared" si="101"/>
        <v>0</v>
      </c>
      <c r="AV217" s="56">
        <f t="shared" si="102"/>
        <v>0</v>
      </c>
      <c r="AW217" s="56">
        <f t="shared" si="103"/>
        <v>0</v>
      </c>
      <c r="AX217" s="57">
        <f t="shared" si="104"/>
        <v>0</v>
      </c>
      <c r="AY217" s="57">
        <f>SUM($AX$7:AX217)</f>
        <v>0</v>
      </c>
      <c r="AZ217" s="56">
        <f t="shared" si="94"/>
        <v>0</v>
      </c>
      <c r="BA217" s="56">
        <f t="shared" si="95"/>
        <v>0</v>
      </c>
      <c r="BB217" s="56">
        <f t="shared" si="96"/>
        <v>0</v>
      </c>
      <c r="BC217" s="56">
        <f t="shared" si="97"/>
        <v>0</v>
      </c>
      <c r="BD217" s="56">
        <f t="shared" si="98"/>
        <v>0</v>
      </c>
      <c r="BE217" s="57">
        <f t="shared" si="105"/>
        <v>0</v>
      </c>
      <c r="BF217" s="57">
        <f>SUM($BE$7:BE217)</f>
        <v>0</v>
      </c>
      <c r="BH217" s="58" t="str">
        <f t="shared" si="113"/>
        <v/>
      </c>
      <c r="BI217" s="58" t="str">
        <f t="shared" si="114"/>
        <v/>
      </c>
      <c r="BJ217" s="58" t="str">
        <f t="shared" si="115"/>
        <v/>
      </c>
      <c r="BK217" s="58" t="str">
        <f t="shared" si="116"/>
        <v/>
      </c>
      <c r="BL217" s="58" t="str">
        <f t="shared" si="117"/>
        <v/>
      </c>
      <c r="BN217" s="58" t="str">
        <f t="shared" si="106"/>
        <v/>
      </c>
      <c r="BO217" s="58" t="str">
        <f t="shared" si="107"/>
        <v/>
      </c>
      <c r="BP217" s="58" t="str">
        <f t="shared" si="108"/>
        <v/>
      </c>
      <c r="BQ217" s="58" t="str">
        <f t="shared" si="109"/>
        <v/>
      </c>
      <c r="BR217" s="58" t="str">
        <f t="shared" si="110"/>
        <v/>
      </c>
    </row>
    <row r="218" spans="15:70" x14ac:dyDescent="0.2">
      <c r="O218" s="47" t="str">
        <f t="shared" si="111"/>
        <v/>
      </c>
      <c r="P218" s="53" t="str">
        <f t="shared" ref="P218:P281" si="118">IF(P217="","",IF(P217+7&gt;$E$42,"",P217+7))</f>
        <v/>
      </c>
      <c r="Q218" s="169"/>
      <c r="R218" s="170"/>
      <c r="S218" s="170"/>
      <c r="T218" s="170"/>
      <c r="U218" s="171"/>
      <c r="V218" s="168"/>
      <c r="X218" s="47" t="str">
        <f t="shared" si="92"/>
        <v/>
      </c>
      <c r="Y218" s="53" t="str">
        <f t="shared" si="99"/>
        <v/>
      </c>
      <c r="Z218" s="169"/>
      <c r="AA218" s="170"/>
      <c r="AB218" s="170"/>
      <c r="AC218" s="170"/>
      <c r="AD218" s="171"/>
      <c r="AE218" s="168"/>
      <c r="AF218" s="54" t="str">
        <f t="shared" si="112"/>
        <v/>
      </c>
      <c r="AS218" s="56">
        <f t="shared" si="93"/>
        <v>0</v>
      </c>
      <c r="AT218" s="56">
        <f t="shared" si="100"/>
        <v>0</v>
      </c>
      <c r="AU218" s="56">
        <f t="shared" si="101"/>
        <v>0</v>
      </c>
      <c r="AV218" s="56">
        <f t="shared" si="102"/>
        <v>0</v>
      </c>
      <c r="AW218" s="56">
        <f t="shared" si="103"/>
        <v>0</v>
      </c>
      <c r="AX218" s="57">
        <f t="shared" si="104"/>
        <v>0</v>
      </c>
      <c r="AY218" s="57">
        <f>SUM($AX$7:AX218)</f>
        <v>0</v>
      </c>
      <c r="AZ218" s="56">
        <f t="shared" si="94"/>
        <v>0</v>
      </c>
      <c r="BA218" s="56">
        <f t="shared" si="95"/>
        <v>0</v>
      </c>
      <c r="BB218" s="56">
        <f t="shared" si="96"/>
        <v>0</v>
      </c>
      <c r="BC218" s="56">
        <f t="shared" si="97"/>
        <v>0</v>
      </c>
      <c r="BD218" s="56">
        <f t="shared" si="98"/>
        <v>0</v>
      </c>
      <c r="BE218" s="57">
        <f t="shared" si="105"/>
        <v>0</v>
      </c>
      <c r="BF218" s="57">
        <f>SUM($BE$7:BE218)</f>
        <v>0</v>
      </c>
      <c r="BH218" s="58" t="str">
        <f t="shared" si="113"/>
        <v/>
      </c>
      <c r="BI218" s="58" t="str">
        <f t="shared" si="114"/>
        <v/>
      </c>
      <c r="BJ218" s="58" t="str">
        <f t="shared" si="115"/>
        <v/>
      </c>
      <c r="BK218" s="58" t="str">
        <f t="shared" si="116"/>
        <v/>
      </c>
      <c r="BL218" s="58" t="str">
        <f t="shared" si="117"/>
        <v/>
      </c>
      <c r="BN218" s="58" t="str">
        <f t="shared" si="106"/>
        <v/>
      </c>
      <c r="BO218" s="58" t="str">
        <f t="shared" si="107"/>
        <v/>
      </c>
      <c r="BP218" s="58" t="str">
        <f t="shared" si="108"/>
        <v/>
      </c>
      <c r="BQ218" s="58" t="str">
        <f t="shared" si="109"/>
        <v/>
      </c>
      <c r="BR218" s="58" t="str">
        <f t="shared" si="110"/>
        <v/>
      </c>
    </row>
    <row r="219" spans="15:70" x14ac:dyDescent="0.2">
      <c r="O219" s="47" t="str">
        <f t="shared" si="111"/>
        <v/>
      </c>
      <c r="P219" s="53" t="str">
        <f t="shared" si="118"/>
        <v/>
      </c>
      <c r="Q219" s="169"/>
      <c r="R219" s="170"/>
      <c r="S219" s="170"/>
      <c r="T219" s="170"/>
      <c r="U219" s="171"/>
      <c r="V219" s="168"/>
      <c r="X219" s="47" t="str">
        <f t="shared" si="92"/>
        <v/>
      </c>
      <c r="Y219" s="53" t="str">
        <f t="shared" si="99"/>
        <v/>
      </c>
      <c r="Z219" s="169"/>
      <c r="AA219" s="170"/>
      <c r="AB219" s="170"/>
      <c r="AC219" s="170"/>
      <c r="AD219" s="171"/>
      <c r="AE219" s="168"/>
      <c r="AF219" s="54" t="str">
        <f t="shared" si="112"/>
        <v/>
      </c>
      <c r="AS219" s="56">
        <f t="shared" si="93"/>
        <v>0</v>
      </c>
      <c r="AT219" s="56">
        <f t="shared" si="100"/>
        <v>0</v>
      </c>
      <c r="AU219" s="56">
        <f t="shared" si="101"/>
        <v>0</v>
      </c>
      <c r="AV219" s="56">
        <f t="shared" si="102"/>
        <v>0</v>
      </c>
      <c r="AW219" s="56">
        <f t="shared" si="103"/>
        <v>0</v>
      </c>
      <c r="AX219" s="57">
        <f t="shared" si="104"/>
        <v>0</v>
      </c>
      <c r="AY219" s="57">
        <f>SUM($AX$7:AX219)</f>
        <v>0</v>
      </c>
      <c r="AZ219" s="56">
        <f t="shared" si="94"/>
        <v>0</v>
      </c>
      <c r="BA219" s="56">
        <f t="shared" si="95"/>
        <v>0</v>
      </c>
      <c r="BB219" s="56">
        <f t="shared" si="96"/>
        <v>0</v>
      </c>
      <c r="BC219" s="56">
        <f t="shared" si="97"/>
        <v>0</v>
      </c>
      <c r="BD219" s="56">
        <f t="shared" si="98"/>
        <v>0</v>
      </c>
      <c r="BE219" s="57">
        <f t="shared" si="105"/>
        <v>0</v>
      </c>
      <c r="BF219" s="57">
        <f>SUM($BE$7:BE219)</f>
        <v>0</v>
      </c>
      <c r="BH219" s="58" t="str">
        <f t="shared" si="113"/>
        <v/>
      </c>
      <c r="BI219" s="58" t="str">
        <f t="shared" si="114"/>
        <v/>
      </c>
      <c r="BJ219" s="58" t="str">
        <f t="shared" si="115"/>
        <v/>
      </c>
      <c r="BK219" s="58" t="str">
        <f t="shared" si="116"/>
        <v/>
      </c>
      <c r="BL219" s="58" t="str">
        <f t="shared" si="117"/>
        <v/>
      </c>
      <c r="BN219" s="58" t="str">
        <f t="shared" si="106"/>
        <v/>
      </c>
      <c r="BO219" s="58" t="str">
        <f t="shared" si="107"/>
        <v/>
      </c>
      <c r="BP219" s="58" t="str">
        <f t="shared" si="108"/>
        <v/>
      </c>
      <c r="BQ219" s="58" t="str">
        <f t="shared" si="109"/>
        <v/>
      </c>
      <c r="BR219" s="58" t="str">
        <f t="shared" si="110"/>
        <v/>
      </c>
    </row>
    <row r="220" spans="15:70" x14ac:dyDescent="0.2">
      <c r="O220" s="47" t="str">
        <f t="shared" si="111"/>
        <v/>
      </c>
      <c r="P220" s="53" t="str">
        <f t="shared" si="118"/>
        <v/>
      </c>
      <c r="Q220" s="169"/>
      <c r="R220" s="170"/>
      <c r="S220" s="170"/>
      <c r="T220" s="170"/>
      <c r="U220" s="171"/>
      <c r="V220" s="168"/>
      <c r="X220" s="47" t="str">
        <f t="shared" si="92"/>
        <v/>
      </c>
      <c r="Y220" s="53" t="str">
        <f t="shared" si="99"/>
        <v/>
      </c>
      <c r="Z220" s="169"/>
      <c r="AA220" s="170"/>
      <c r="AB220" s="170"/>
      <c r="AC220" s="170"/>
      <c r="AD220" s="171"/>
      <c r="AE220" s="168"/>
      <c r="AF220" s="54" t="str">
        <f t="shared" si="112"/>
        <v/>
      </c>
      <c r="AS220" s="56">
        <f t="shared" si="93"/>
        <v>0</v>
      </c>
      <c r="AT220" s="56">
        <f t="shared" si="100"/>
        <v>0</v>
      </c>
      <c r="AU220" s="56">
        <f t="shared" si="101"/>
        <v>0</v>
      </c>
      <c r="AV220" s="56">
        <f t="shared" si="102"/>
        <v>0</v>
      </c>
      <c r="AW220" s="56">
        <f t="shared" si="103"/>
        <v>0</v>
      </c>
      <c r="AX220" s="57">
        <f t="shared" si="104"/>
        <v>0</v>
      </c>
      <c r="AY220" s="57">
        <f>SUM($AX$7:AX220)</f>
        <v>0</v>
      </c>
      <c r="AZ220" s="56">
        <f t="shared" si="94"/>
        <v>0</v>
      </c>
      <c r="BA220" s="56">
        <f t="shared" si="95"/>
        <v>0</v>
      </c>
      <c r="BB220" s="56">
        <f t="shared" si="96"/>
        <v>0</v>
      </c>
      <c r="BC220" s="56">
        <f t="shared" si="97"/>
        <v>0</v>
      </c>
      <c r="BD220" s="56">
        <f t="shared" si="98"/>
        <v>0</v>
      </c>
      <c r="BE220" s="57">
        <f t="shared" si="105"/>
        <v>0</v>
      </c>
      <c r="BF220" s="57">
        <f>SUM($BE$7:BE220)</f>
        <v>0</v>
      </c>
      <c r="BH220" s="58" t="str">
        <f t="shared" si="113"/>
        <v/>
      </c>
      <c r="BI220" s="58" t="str">
        <f t="shared" si="114"/>
        <v/>
      </c>
      <c r="BJ220" s="58" t="str">
        <f t="shared" si="115"/>
        <v/>
      </c>
      <c r="BK220" s="58" t="str">
        <f t="shared" si="116"/>
        <v/>
      </c>
      <c r="BL220" s="58" t="str">
        <f t="shared" si="117"/>
        <v/>
      </c>
      <c r="BN220" s="58" t="str">
        <f t="shared" si="106"/>
        <v/>
      </c>
      <c r="BO220" s="58" t="str">
        <f t="shared" si="107"/>
        <v/>
      </c>
      <c r="BP220" s="58" t="str">
        <f t="shared" si="108"/>
        <v/>
      </c>
      <c r="BQ220" s="58" t="str">
        <f t="shared" si="109"/>
        <v/>
      </c>
      <c r="BR220" s="58" t="str">
        <f t="shared" si="110"/>
        <v/>
      </c>
    </row>
    <row r="221" spans="15:70" x14ac:dyDescent="0.2">
      <c r="O221" s="47" t="str">
        <f t="shared" si="111"/>
        <v/>
      </c>
      <c r="P221" s="53" t="str">
        <f t="shared" si="118"/>
        <v/>
      </c>
      <c r="Q221" s="169"/>
      <c r="R221" s="170"/>
      <c r="S221" s="170"/>
      <c r="T221" s="170"/>
      <c r="U221" s="171"/>
      <c r="V221" s="168"/>
      <c r="X221" s="47" t="str">
        <f t="shared" si="92"/>
        <v/>
      </c>
      <c r="Y221" s="53" t="str">
        <f t="shared" si="99"/>
        <v/>
      </c>
      <c r="Z221" s="169"/>
      <c r="AA221" s="170"/>
      <c r="AB221" s="170"/>
      <c r="AC221" s="170"/>
      <c r="AD221" s="171"/>
      <c r="AE221" s="168"/>
      <c r="AF221" s="54" t="str">
        <f t="shared" si="112"/>
        <v/>
      </c>
      <c r="AS221" s="56">
        <f t="shared" si="93"/>
        <v>0</v>
      </c>
      <c r="AT221" s="56">
        <f t="shared" si="100"/>
        <v>0</v>
      </c>
      <c r="AU221" s="56">
        <f t="shared" si="101"/>
        <v>0</v>
      </c>
      <c r="AV221" s="56">
        <f t="shared" si="102"/>
        <v>0</v>
      </c>
      <c r="AW221" s="56">
        <f t="shared" si="103"/>
        <v>0</v>
      </c>
      <c r="AX221" s="57">
        <f t="shared" si="104"/>
        <v>0</v>
      </c>
      <c r="AY221" s="57">
        <f>SUM($AX$7:AX221)</f>
        <v>0</v>
      </c>
      <c r="AZ221" s="56">
        <f t="shared" si="94"/>
        <v>0</v>
      </c>
      <c r="BA221" s="56">
        <f t="shared" si="95"/>
        <v>0</v>
      </c>
      <c r="BB221" s="56">
        <f t="shared" si="96"/>
        <v>0</v>
      </c>
      <c r="BC221" s="56">
        <f t="shared" si="97"/>
        <v>0</v>
      </c>
      <c r="BD221" s="56">
        <f t="shared" si="98"/>
        <v>0</v>
      </c>
      <c r="BE221" s="57">
        <f t="shared" si="105"/>
        <v>0</v>
      </c>
      <c r="BF221" s="57">
        <f>SUM($BE$7:BE221)</f>
        <v>0</v>
      </c>
      <c r="BH221" s="58" t="str">
        <f t="shared" si="113"/>
        <v/>
      </c>
      <c r="BI221" s="58" t="str">
        <f t="shared" si="114"/>
        <v/>
      </c>
      <c r="BJ221" s="58" t="str">
        <f t="shared" si="115"/>
        <v/>
      </c>
      <c r="BK221" s="58" t="str">
        <f t="shared" si="116"/>
        <v/>
      </c>
      <c r="BL221" s="58" t="str">
        <f t="shared" si="117"/>
        <v/>
      </c>
      <c r="BN221" s="58" t="str">
        <f t="shared" si="106"/>
        <v/>
      </c>
      <c r="BO221" s="58" t="str">
        <f t="shared" si="107"/>
        <v/>
      </c>
      <c r="BP221" s="58" t="str">
        <f t="shared" si="108"/>
        <v/>
      </c>
      <c r="BQ221" s="58" t="str">
        <f t="shared" si="109"/>
        <v/>
      </c>
      <c r="BR221" s="58" t="str">
        <f t="shared" si="110"/>
        <v/>
      </c>
    </row>
    <row r="222" spans="15:70" x14ac:dyDescent="0.2">
      <c r="O222" s="47" t="str">
        <f t="shared" si="111"/>
        <v/>
      </c>
      <c r="P222" s="53" t="str">
        <f t="shared" si="118"/>
        <v/>
      </c>
      <c r="Q222" s="169"/>
      <c r="R222" s="170"/>
      <c r="S222" s="170"/>
      <c r="T222" s="170"/>
      <c r="U222" s="171"/>
      <c r="V222" s="168"/>
      <c r="X222" s="47" t="str">
        <f t="shared" si="92"/>
        <v/>
      </c>
      <c r="Y222" s="53" t="str">
        <f t="shared" si="99"/>
        <v/>
      </c>
      <c r="Z222" s="169"/>
      <c r="AA222" s="170"/>
      <c r="AB222" s="170"/>
      <c r="AC222" s="170"/>
      <c r="AD222" s="171"/>
      <c r="AE222" s="168"/>
      <c r="AF222" s="54" t="str">
        <f t="shared" si="112"/>
        <v/>
      </c>
      <c r="AS222" s="56">
        <f t="shared" si="93"/>
        <v>0</v>
      </c>
      <c r="AT222" s="56">
        <f t="shared" si="100"/>
        <v>0</v>
      </c>
      <c r="AU222" s="56">
        <f t="shared" si="101"/>
        <v>0</v>
      </c>
      <c r="AV222" s="56">
        <f t="shared" si="102"/>
        <v>0</v>
      </c>
      <c r="AW222" s="56">
        <f t="shared" si="103"/>
        <v>0</v>
      </c>
      <c r="AX222" s="57">
        <f t="shared" si="104"/>
        <v>0</v>
      </c>
      <c r="AY222" s="57">
        <f>SUM($AX$7:AX222)</f>
        <v>0</v>
      </c>
      <c r="AZ222" s="56">
        <f t="shared" si="94"/>
        <v>0</v>
      </c>
      <c r="BA222" s="56">
        <f t="shared" si="95"/>
        <v>0</v>
      </c>
      <c r="BB222" s="56">
        <f t="shared" si="96"/>
        <v>0</v>
      </c>
      <c r="BC222" s="56">
        <f t="shared" si="97"/>
        <v>0</v>
      </c>
      <c r="BD222" s="56">
        <f t="shared" si="98"/>
        <v>0</v>
      </c>
      <c r="BE222" s="57">
        <f t="shared" si="105"/>
        <v>0</v>
      </c>
      <c r="BF222" s="57">
        <f>SUM($BE$7:BE222)</f>
        <v>0</v>
      </c>
      <c r="BH222" s="58" t="str">
        <f t="shared" si="113"/>
        <v/>
      </c>
      <c r="BI222" s="58" t="str">
        <f t="shared" si="114"/>
        <v/>
      </c>
      <c r="BJ222" s="58" t="str">
        <f t="shared" si="115"/>
        <v/>
      </c>
      <c r="BK222" s="58" t="str">
        <f t="shared" si="116"/>
        <v/>
      </c>
      <c r="BL222" s="58" t="str">
        <f t="shared" si="117"/>
        <v/>
      </c>
      <c r="BN222" s="58" t="str">
        <f t="shared" si="106"/>
        <v/>
      </c>
      <c r="BO222" s="58" t="str">
        <f t="shared" si="107"/>
        <v/>
      </c>
      <c r="BP222" s="58" t="str">
        <f t="shared" si="108"/>
        <v/>
      </c>
      <c r="BQ222" s="58" t="str">
        <f t="shared" si="109"/>
        <v/>
      </c>
      <c r="BR222" s="58" t="str">
        <f t="shared" si="110"/>
        <v/>
      </c>
    </row>
    <row r="223" spans="15:70" x14ac:dyDescent="0.2">
      <c r="O223" s="47" t="str">
        <f t="shared" si="111"/>
        <v/>
      </c>
      <c r="P223" s="53" t="str">
        <f t="shared" si="118"/>
        <v/>
      </c>
      <c r="Q223" s="169"/>
      <c r="R223" s="170"/>
      <c r="S223" s="170"/>
      <c r="T223" s="170"/>
      <c r="U223" s="171"/>
      <c r="V223" s="168"/>
      <c r="X223" s="47" t="str">
        <f t="shared" si="92"/>
        <v/>
      </c>
      <c r="Y223" s="53" t="str">
        <f t="shared" si="99"/>
        <v/>
      </c>
      <c r="Z223" s="169"/>
      <c r="AA223" s="170"/>
      <c r="AB223" s="170"/>
      <c r="AC223" s="170"/>
      <c r="AD223" s="171"/>
      <c r="AE223" s="168"/>
      <c r="AF223" s="54" t="str">
        <f t="shared" si="112"/>
        <v/>
      </c>
      <c r="AS223" s="56">
        <f t="shared" si="93"/>
        <v>0</v>
      </c>
      <c r="AT223" s="56">
        <f t="shared" si="100"/>
        <v>0</v>
      </c>
      <c r="AU223" s="56">
        <f t="shared" si="101"/>
        <v>0</v>
      </c>
      <c r="AV223" s="56">
        <f t="shared" si="102"/>
        <v>0</v>
      </c>
      <c r="AW223" s="56">
        <f t="shared" si="103"/>
        <v>0</v>
      </c>
      <c r="AX223" s="57">
        <f t="shared" si="104"/>
        <v>0</v>
      </c>
      <c r="AY223" s="57">
        <f>SUM($AX$7:AX223)</f>
        <v>0</v>
      </c>
      <c r="AZ223" s="56">
        <f t="shared" si="94"/>
        <v>0</v>
      </c>
      <c r="BA223" s="56">
        <f t="shared" si="95"/>
        <v>0</v>
      </c>
      <c r="BB223" s="56">
        <f t="shared" si="96"/>
        <v>0</v>
      </c>
      <c r="BC223" s="56">
        <f t="shared" si="97"/>
        <v>0</v>
      </c>
      <c r="BD223" s="56">
        <f t="shared" si="98"/>
        <v>0</v>
      </c>
      <c r="BE223" s="57">
        <f t="shared" si="105"/>
        <v>0</v>
      </c>
      <c r="BF223" s="57">
        <f>SUM($BE$7:BE223)</f>
        <v>0</v>
      </c>
      <c r="BH223" s="58" t="str">
        <f t="shared" si="113"/>
        <v/>
      </c>
      <c r="BI223" s="58" t="str">
        <f t="shared" si="114"/>
        <v/>
      </c>
      <c r="BJ223" s="58" t="str">
        <f t="shared" si="115"/>
        <v/>
      </c>
      <c r="BK223" s="58" t="str">
        <f t="shared" si="116"/>
        <v/>
      </c>
      <c r="BL223" s="58" t="str">
        <f t="shared" si="117"/>
        <v/>
      </c>
      <c r="BN223" s="58" t="str">
        <f t="shared" si="106"/>
        <v/>
      </c>
      <c r="BO223" s="58" t="str">
        <f t="shared" si="107"/>
        <v/>
      </c>
      <c r="BP223" s="58" t="str">
        <f t="shared" si="108"/>
        <v/>
      </c>
      <c r="BQ223" s="58" t="str">
        <f t="shared" si="109"/>
        <v/>
      </c>
      <c r="BR223" s="58" t="str">
        <f t="shared" si="110"/>
        <v/>
      </c>
    </row>
    <row r="224" spans="15:70" x14ac:dyDescent="0.2">
      <c r="O224" s="47" t="str">
        <f t="shared" si="111"/>
        <v/>
      </c>
      <c r="P224" s="53" t="str">
        <f t="shared" si="118"/>
        <v/>
      </c>
      <c r="Q224" s="169"/>
      <c r="R224" s="170"/>
      <c r="S224" s="170"/>
      <c r="T224" s="170"/>
      <c r="U224" s="171"/>
      <c r="V224" s="168"/>
      <c r="X224" s="47" t="str">
        <f t="shared" si="92"/>
        <v/>
      </c>
      <c r="Y224" s="53" t="str">
        <f t="shared" si="99"/>
        <v/>
      </c>
      <c r="Z224" s="169"/>
      <c r="AA224" s="170"/>
      <c r="AB224" s="170"/>
      <c r="AC224" s="170"/>
      <c r="AD224" s="171"/>
      <c r="AE224" s="168"/>
      <c r="AF224" s="54" t="str">
        <f t="shared" si="112"/>
        <v/>
      </c>
      <c r="AS224" s="56">
        <f t="shared" si="93"/>
        <v>0</v>
      </c>
      <c r="AT224" s="56">
        <f t="shared" si="100"/>
        <v>0</v>
      </c>
      <c r="AU224" s="56">
        <f t="shared" si="101"/>
        <v>0</v>
      </c>
      <c r="AV224" s="56">
        <f t="shared" si="102"/>
        <v>0</v>
      </c>
      <c r="AW224" s="56">
        <f t="shared" si="103"/>
        <v>0</v>
      </c>
      <c r="AX224" s="57">
        <f t="shared" si="104"/>
        <v>0</v>
      </c>
      <c r="AY224" s="57">
        <f>SUM($AX$7:AX224)</f>
        <v>0</v>
      </c>
      <c r="AZ224" s="56">
        <f t="shared" si="94"/>
        <v>0</v>
      </c>
      <c r="BA224" s="56">
        <f t="shared" si="95"/>
        <v>0</v>
      </c>
      <c r="BB224" s="56">
        <f t="shared" si="96"/>
        <v>0</v>
      </c>
      <c r="BC224" s="56">
        <f t="shared" si="97"/>
        <v>0</v>
      </c>
      <c r="BD224" s="56">
        <f t="shared" si="98"/>
        <v>0</v>
      </c>
      <c r="BE224" s="57">
        <f t="shared" si="105"/>
        <v>0</v>
      </c>
      <c r="BF224" s="57">
        <f>SUM($BE$7:BE224)</f>
        <v>0</v>
      </c>
      <c r="BH224" s="58" t="str">
        <f t="shared" si="113"/>
        <v/>
      </c>
      <c r="BI224" s="58" t="str">
        <f t="shared" si="114"/>
        <v/>
      </c>
      <c r="BJ224" s="58" t="str">
        <f t="shared" si="115"/>
        <v/>
      </c>
      <c r="BK224" s="58" t="str">
        <f t="shared" si="116"/>
        <v/>
      </c>
      <c r="BL224" s="58" t="str">
        <f t="shared" si="117"/>
        <v/>
      </c>
      <c r="BN224" s="58" t="str">
        <f t="shared" si="106"/>
        <v/>
      </c>
      <c r="BO224" s="58" t="str">
        <f t="shared" si="107"/>
        <v/>
      </c>
      <c r="BP224" s="58" t="str">
        <f t="shared" si="108"/>
        <v/>
      </c>
      <c r="BQ224" s="58" t="str">
        <f t="shared" si="109"/>
        <v/>
      </c>
      <c r="BR224" s="58" t="str">
        <f t="shared" si="110"/>
        <v/>
      </c>
    </row>
    <row r="225" spans="15:70" x14ac:dyDescent="0.2">
      <c r="O225" s="47" t="str">
        <f t="shared" si="111"/>
        <v/>
      </c>
      <c r="P225" s="53" t="str">
        <f t="shared" si="118"/>
        <v/>
      </c>
      <c r="Q225" s="169"/>
      <c r="R225" s="170"/>
      <c r="S225" s="170"/>
      <c r="T225" s="170"/>
      <c r="U225" s="171"/>
      <c r="V225" s="168"/>
      <c r="X225" s="47" t="str">
        <f t="shared" si="92"/>
        <v/>
      </c>
      <c r="Y225" s="53" t="str">
        <f t="shared" si="99"/>
        <v/>
      </c>
      <c r="Z225" s="169"/>
      <c r="AA225" s="170"/>
      <c r="AB225" s="170"/>
      <c r="AC225" s="170"/>
      <c r="AD225" s="171"/>
      <c r="AE225" s="168"/>
      <c r="AF225" s="54" t="str">
        <f t="shared" si="112"/>
        <v/>
      </c>
      <c r="AS225" s="56">
        <f t="shared" si="93"/>
        <v>0</v>
      </c>
      <c r="AT225" s="56">
        <f t="shared" si="100"/>
        <v>0</v>
      </c>
      <c r="AU225" s="56">
        <f t="shared" si="101"/>
        <v>0</v>
      </c>
      <c r="AV225" s="56">
        <f t="shared" si="102"/>
        <v>0</v>
      </c>
      <c r="AW225" s="56">
        <f t="shared" si="103"/>
        <v>0</v>
      </c>
      <c r="AX225" s="57">
        <f t="shared" si="104"/>
        <v>0</v>
      </c>
      <c r="AY225" s="57">
        <f>SUM($AX$7:AX225)</f>
        <v>0</v>
      </c>
      <c r="AZ225" s="56">
        <f t="shared" si="94"/>
        <v>0</v>
      </c>
      <c r="BA225" s="56">
        <f t="shared" si="95"/>
        <v>0</v>
      </c>
      <c r="BB225" s="56">
        <f t="shared" si="96"/>
        <v>0</v>
      </c>
      <c r="BC225" s="56">
        <f t="shared" si="97"/>
        <v>0</v>
      </c>
      <c r="BD225" s="56">
        <f t="shared" si="98"/>
        <v>0</v>
      </c>
      <c r="BE225" s="57">
        <f t="shared" si="105"/>
        <v>0</v>
      </c>
      <c r="BF225" s="57">
        <f>SUM($BE$7:BE225)</f>
        <v>0</v>
      </c>
      <c r="BH225" s="58" t="str">
        <f t="shared" si="113"/>
        <v/>
      </c>
      <c r="BI225" s="58" t="str">
        <f t="shared" si="114"/>
        <v/>
      </c>
      <c r="BJ225" s="58" t="str">
        <f t="shared" si="115"/>
        <v/>
      </c>
      <c r="BK225" s="58" t="str">
        <f t="shared" si="116"/>
        <v/>
      </c>
      <c r="BL225" s="58" t="str">
        <f t="shared" si="117"/>
        <v/>
      </c>
      <c r="BN225" s="58" t="str">
        <f t="shared" si="106"/>
        <v/>
      </c>
      <c r="BO225" s="58" t="str">
        <f t="shared" si="107"/>
        <v/>
      </c>
      <c r="BP225" s="58" t="str">
        <f t="shared" si="108"/>
        <v/>
      </c>
      <c r="BQ225" s="58" t="str">
        <f t="shared" si="109"/>
        <v/>
      </c>
      <c r="BR225" s="58" t="str">
        <f t="shared" si="110"/>
        <v/>
      </c>
    </row>
    <row r="226" spans="15:70" x14ac:dyDescent="0.2">
      <c r="O226" s="47" t="str">
        <f t="shared" si="111"/>
        <v/>
      </c>
      <c r="P226" s="53" t="str">
        <f t="shared" si="118"/>
        <v/>
      </c>
      <c r="Q226" s="169"/>
      <c r="R226" s="170"/>
      <c r="S226" s="170"/>
      <c r="T226" s="170"/>
      <c r="U226" s="171"/>
      <c r="V226" s="168"/>
      <c r="X226" s="47" t="str">
        <f t="shared" si="92"/>
        <v/>
      </c>
      <c r="Y226" s="53" t="str">
        <f t="shared" si="99"/>
        <v/>
      </c>
      <c r="Z226" s="169"/>
      <c r="AA226" s="170"/>
      <c r="AB226" s="170"/>
      <c r="AC226" s="170"/>
      <c r="AD226" s="171"/>
      <c r="AE226" s="168"/>
      <c r="AF226" s="54" t="str">
        <f t="shared" si="112"/>
        <v/>
      </c>
      <c r="AS226" s="56">
        <f t="shared" si="93"/>
        <v>0</v>
      </c>
      <c r="AT226" s="56">
        <f t="shared" si="100"/>
        <v>0</v>
      </c>
      <c r="AU226" s="56">
        <f t="shared" si="101"/>
        <v>0</v>
      </c>
      <c r="AV226" s="56">
        <f t="shared" si="102"/>
        <v>0</v>
      </c>
      <c r="AW226" s="56">
        <f t="shared" si="103"/>
        <v>0</v>
      </c>
      <c r="AX226" s="57">
        <f t="shared" si="104"/>
        <v>0</v>
      </c>
      <c r="AY226" s="57">
        <f>SUM($AX$7:AX226)</f>
        <v>0</v>
      </c>
      <c r="AZ226" s="56">
        <f t="shared" si="94"/>
        <v>0</v>
      </c>
      <c r="BA226" s="56">
        <f t="shared" si="95"/>
        <v>0</v>
      </c>
      <c r="BB226" s="56">
        <f t="shared" si="96"/>
        <v>0</v>
      </c>
      <c r="BC226" s="56">
        <f t="shared" si="97"/>
        <v>0</v>
      </c>
      <c r="BD226" s="56">
        <f t="shared" si="98"/>
        <v>0</v>
      </c>
      <c r="BE226" s="57">
        <f t="shared" si="105"/>
        <v>0</v>
      </c>
      <c r="BF226" s="57">
        <f>SUM($BE$7:BE226)</f>
        <v>0</v>
      </c>
      <c r="BH226" s="58" t="str">
        <f t="shared" si="113"/>
        <v/>
      </c>
      <c r="BI226" s="58" t="str">
        <f t="shared" si="114"/>
        <v/>
      </c>
      <c r="BJ226" s="58" t="str">
        <f t="shared" si="115"/>
        <v/>
      </c>
      <c r="BK226" s="58" t="str">
        <f t="shared" si="116"/>
        <v/>
      </c>
      <c r="BL226" s="58" t="str">
        <f t="shared" si="117"/>
        <v/>
      </c>
      <c r="BN226" s="58" t="str">
        <f t="shared" si="106"/>
        <v/>
      </c>
      <c r="BO226" s="58" t="str">
        <f t="shared" si="107"/>
        <v/>
      </c>
      <c r="BP226" s="58" t="str">
        <f t="shared" si="108"/>
        <v/>
      </c>
      <c r="BQ226" s="58" t="str">
        <f t="shared" si="109"/>
        <v/>
      </c>
      <c r="BR226" s="58" t="str">
        <f t="shared" si="110"/>
        <v/>
      </c>
    </row>
    <row r="227" spans="15:70" x14ac:dyDescent="0.2">
      <c r="O227" s="47" t="str">
        <f t="shared" si="111"/>
        <v/>
      </c>
      <c r="P227" s="53" t="str">
        <f t="shared" si="118"/>
        <v/>
      </c>
      <c r="Q227" s="169"/>
      <c r="R227" s="170"/>
      <c r="S227" s="170"/>
      <c r="T227" s="170"/>
      <c r="U227" s="171"/>
      <c r="V227" s="168"/>
      <c r="X227" s="47" t="str">
        <f t="shared" si="92"/>
        <v/>
      </c>
      <c r="Y227" s="53" t="str">
        <f t="shared" si="99"/>
        <v/>
      </c>
      <c r="Z227" s="169"/>
      <c r="AA227" s="170"/>
      <c r="AB227" s="170"/>
      <c r="AC227" s="170"/>
      <c r="AD227" s="171"/>
      <c r="AE227" s="168"/>
      <c r="AF227" s="54" t="str">
        <f t="shared" si="112"/>
        <v/>
      </c>
      <c r="AS227" s="56">
        <f t="shared" si="93"/>
        <v>0</v>
      </c>
      <c r="AT227" s="56">
        <f t="shared" si="100"/>
        <v>0</v>
      </c>
      <c r="AU227" s="56">
        <f t="shared" si="101"/>
        <v>0</v>
      </c>
      <c r="AV227" s="56">
        <f t="shared" si="102"/>
        <v>0</v>
      </c>
      <c r="AW227" s="56">
        <f t="shared" si="103"/>
        <v>0</v>
      </c>
      <c r="AX227" s="57">
        <f t="shared" si="104"/>
        <v>0</v>
      </c>
      <c r="AY227" s="57">
        <f>SUM($AX$7:AX227)</f>
        <v>0</v>
      </c>
      <c r="AZ227" s="56">
        <f t="shared" si="94"/>
        <v>0</v>
      </c>
      <c r="BA227" s="56">
        <f t="shared" si="95"/>
        <v>0</v>
      </c>
      <c r="BB227" s="56">
        <f t="shared" si="96"/>
        <v>0</v>
      </c>
      <c r="BC227" s="56">
        <f t="shared" si="97"/>
        <v>0</v>
      </c>
      <c r="BD227" s="56">
        <f t="shared" si="98"/>
        <v>0</v>
      </c>
      <c r="BE227" s="57">
        <f t="shared" si="105"/>
        <v>0</v>
      </c>
      <c r="BF227" s="57">
        <f>SUM($BE$7:BE227)</f>
        <v>0</v>
      </c>
      <c r="BH227" s="58" t="str">
        <f t="shared" si="113"/>
        <v/>
      </c>
      <c r="BI227" s="58" t="str">
        <f t="shared" si="114"/>
        <v/>
      </c>
      <c r="BJ227" s="58" t="str">
        <f t="shared" si="115"/>
        <v/>
      </c>
      <c r="BK227" s="58" t="str">
        <f t="shared" si="116"/>
        <v/>
      </c>
      <c r="BL227" s="58" t="str">
        <f t="shared" si="117"/>
        <v/>
      </c>
      <c r="BN227" s="58" t="str">
        <f t="shared" si="106"/>
        <v/>
      </c>
      <c r="BO227" s="58" t="str">
        <f t="shared" si="107"/>
        <v/>
      </c>
      <c r="BP227" s="58" t="str">
        <f t="shared" si="108"/>
        <v/>
      </c>
      <c r="BQ227" s="58" t="str">
        <f t="shared" si="109"/>
        <v/>
      </c>
      <c r="BR227" s="58" t="str">
        <f t="shared" si="110"/>
        <v/>
      </c>
    </row>
    <row r="228" spans="15:70" x14ac:dyDescent="0.2">
      <c r="O228" s="47" t="str">
        <f t="shared" si="111"/>
        <v/>
      </c>
      <c r="P228" s="53" t="str">
        <f t="shared" si="118"/>
        <v/>
      </c>
      <c r="Q228" s="169"/>
      <c r="R228" s="170"/>
      <c r="S228" s="170"/>
      <c r="T228" s="170"/>
      <c r="U228" s="171"/>
      <c r="V228" s="168"/>
      <c r="X228" s="47" t="str">
        <f t="shared" si="92"/>
        <v/>
      </c>
      <c r="Y228" s="53" t="str">
        <f t="shared" si="99"/>
        <v/>
      </c>
      <c r="Z228" s="169"/>
      <c r="AA228" s="170"/>
      <c r="AB228" s="170"/>
      <c r="AC228" s="170"/>
      <c r="AD228" s="171"/>
      <c r="AE228" s="168"/>
      <c r="AF228" s="54" t="str">
        <f t="shared" si="112"/>
        <v/>
      </c>
      <c r="AS228" s="56">
        <f t="shared" si="93"/>
        <v>0</v>
      </c>
      <c r="AT228" s="56">
        <f t="shared" si="100"/>
        <v>0</v>
      </c>
      <c r="AU228" s="56">
        <f t="shared" si="101"/>
        <v>0</v>
      </c>
      <c r="AV228" s="56">
        <f t="shared" si="102"/>
        <v>0</v>
      </c>
      <c r="AW228" s="56">
        <f t="shared" si="103"/>
        <v>0</v>
      </c>
      <c r="AX228" s="57">
        <f t="shared" si="104"/>
        <v>0</v>
      </c>
      <c r="AY228" s="57">
        <f>SUM($AX$7:AX228)</f>
        <v>0</v>
      </c>
      <c r="AZ228" s="56">
        <f t="shared" si="94"/>
        <v>0</v>
      </c>
      <c r="BA228" s="56">
        <f t="shared" si="95"/>
        <v>0</v>
      </c>
      <c r="BB228" s="56">
        <f t="shared" si="96"/>
        <v>0</v>
      </c>
      <c r="BC228" s="56">
        <f t="shared" si="97"/>
        <v>0</v>
      </c>
      <c r="BD228" s="56">
        <f t="shared" si="98"/>
        <v>0</v>
      </c>
      <c r="BE228" s="57">
        <f t="shared" si="105"/>
        <v>0</v>
      </c>
      <c r="BF228" s="57">
        <f>SUM($BE$7:BE228)</f>
        <v>0</v>
      </c>
      <c r="BH228" s="58" t="str">
        <f t="shared" si="113"/>
        <v/>
      </c>
      <c r="BI228" s="58" t="str">
        <f t="shared" si="114"/>
        <v/>
      </c>
      <c r="BJ228" s="58" t="str">
        <f t="shared" si="115"/>
        <v/>
      </c>
      <c r="BK228" s="58" t="str">
        <f t="shared" si="116"/>
        <v/>
      </c>
      <c r="BL228" s="58" t="str">
        <f t="shared" si="117"/>
        <v/>
      </c>
      <c r="BN228" s="58" t="str">
        <f t="shared" si="106"/>
        <v/>
      </c>
      <c r="BO228" s="58" t="str">
        <f t="shared" si="107"/>
        <v/>
      </c>
      <c r="BP228" s="58" t="str">
        <f t="shared" si="108"/>
        <v/>
      </c>
      <c r="BQ228" s="58" t="str">
        <f t="shared" si="109"/>
        <v/>
      </c>
      <c r="BR228" s="58" t="str">
        <f t="shared" si="110"/>
        <v/>
      </c>
    </row>
    <row r="229" spans="15:70" x14ac:dyDescent="0.2">
      <c r="O229" s="47" t="str">
        <f t="shared" si="111"/>
        <v/>
      </c>
      <c r="P229" s="53" t="str">
        <f t="shared" si="118"/>
        <v/>
      </c>
      <c r="Q229" s="169"/>
      <c r="R229" s="170"/>
      <c r="S229" s="170"/>
      <c r="T229" s="170"/>
      <c r="U229" s="171"/>
      <c r="V229" s="168"/>
      <c r="X229" s="47" t="str">
        <f t="shared" si="92"/>
        <v/>
      </c>
      <c r="Y229" s="53" t="str">
        <f t="shared" si="99"/>
        <v/>
      </c>
      <c r="Z229" s="169"/>
      <c r="AA229" s="170"/>
      <c r="AB229" s="170"/>
      <c r="AC229" s="170"/>
      <c r="AD229" s="171"/>
      <c r="AE229" s="168"/>
      <c r="AF229" s="54" t="str">
        <f t="shared" si="112"/>
        <v/>
      </c>
      <c r="AS229" s="56">
        <f t="shared" si="93"/>
        <v>0</v>
      </c>
      <c r="AT229" s="56">
        <f t="shared" si="100"/>
        <v>0</v>
      </c>
      <c r="AU229" s="56">
        <f t="shared" si="101"/>
        <v>0</v>
      </c>
      <c r="AV229" s="56">
        <f t="shared" si="102"/>
        <v>0</v>
      </c>
      <c r="AW229" s="56">
        <f t="shared" si="103"/>
        <v>0</v>
      </c>
      <c r="AX229" s="57">
        <f t="shared" si="104"/>
        <v>0</v>
      </c>
      <c r="AY229" s="57">
        <f>SUM($AX$7:AX229)</f>
        <v>0</v>
      </c>
      <c r="AZ229" s="56">
        <f t="shared" si="94"/>
        <v>0</v>
      </c>
      <c r="BA229" s="56">
        <f t="shared" si="95"/>
        <v>0</v>
      </c>
      <c r="BB229" s="56">
        <f t="shared" si="96"/>
        <v>0</v>
      </c>
      <c r="BC229" s="56">
        <f t="shared" si="97"/>
        <v>0</v>
      </c>
      <c r="BD229" s="56">
        <f t="shared" si="98"/>
        <v>0</v>
      </c>
      <c r="BE229" s="57">
        <f t="shared" si="105"/>
        <v>0</v>
      </c>
      <c r="BF229" s="57">
        <f>SUM($BE$7:BE229)</f>
        <v>0</v>
      </c>
      <c r="BH229" s="58" t="str">
        <f t="shared" si="113"/>
        <v/>
      </c>
      <c r="BI229" s="58" t="str">
        <f t="shared" si="114"/>
        <v/>
      </c>
      <c r="BJ229" s="58" t="str">
        <f t="shared" si="115"/>
        <v/>
      </c>
      <c r="BK229" s="58" t="str">
        <f t="shared" si="116"/>
        <v/>
      </c>
      <c r="BL229" s="58" t="str">
        <f t="shared" si="117"/>
        <v/>
      </c>
      <c r="BN229" s="58" t="str">
        <f t="shared" si="106"/>
        <v/>
      </c>
      <c r="BO229" s="58" t="str">
        <f t="shared" si="107"/>
        <v/>
      </c>
      <c r="BP229" s="58" t="str">
        <f t="shared" si="108"/>
        <v/>
      </c>
      <c r="BQ229" s="58" t="str">
        <f t="shared" si="109"/>
        <v/>
      </c>
      <c r="BR229" s="58" t="str">
        <f t="shared" si="110"/>
        <v/>
      </c>
    </row>
    <row r="230" spans="15:70" x14ac:dyDescent="0.2">
      <c r="O230" s="47" t="str">
        <f t="shared" si="111"/>
        <v/>
      </c>
      <c r="P230" s="53" t="str">
        <f t="shared" si="118"/>
        <v/>
      </c>
      <c r="Q230" s="169"/>
      <c r="R230" s="170"/>
      <c r="S230" s="170"/>
      <c r="T230" s="170"/>
      <c r="U230" s="171"/>
      <c r="V230" s="168"/>
      <c r="X230" s="47" t="str">
        <f t="shared" si="92"/>
        <v/>
      </c>
      <c r="Y230" s="53" t="str">
        <f t="shared" si="99"/>
        <v/>
      </c>
      <c r="Z230" s="169"/>
      <c r="AA230" s="170"/>
      <c r="AB230" s="170"/>
      <c r="AC230" s="170"/>
      <c r="AD230" s="171"/>
      <c r="AE230" s="168"/>
      <c r="AF230" s="54" t="str">
        <f t="shared" si="112"/>
        <v/>
      </c>
      <c r="AS230" s="56">
        <f t="shared" si="93"/>
        <v>0</v>
      </c>
      <c r="AT230" s="56">
        <f t="shared" si="100"/>
        <v>0</v>
      </c>
      <c r="AU230" s="56">
        <f t="shared" si="101"/>
        <v>0</v>
      </c>
      <c r="AV230" s="56">
        <f t="shared" si="102"/>
        <v>0</v>
      </c>
      <c r="AW230" s="56">
        <f t="shared" si="103"/>
        <v>0</v>
      </c>
      <c r="AX230" s="57">
        <f t="shared" si="104"/>
        <v>0</v>
      </c>
      <c r="AY230" s="57">
        <f>SUM($AX$7:AX230)</f>
        <v>0</v>
      </c>
      <c r="AZ230" s="56">
        <f t="shared" si="94"/>
        <v>0</v>
      </c>
      <c r="BA230" s="56">
        <f t="shared" si="95"/>
        <v>0</v>
      </c>
      <c r="BB230" s="56">
        <f t="shared" si="96"/>
        <v>0</v>
      </c>
      <c r="BC230" s="56">
        <f t="shared" si="97"/>
        <v>0</v>
      </c>
      <c r="BD230" s="56">
        <f t="shared" si="98"/>
        <v>0</v>
      </c>
      <c r="BE230" s="57">
        <f t="shared" si="105"/>
        <v>0</v>
      </c>
      <c r="BF230" s="57">
        <f>SUM($BE$7:BE230)</f>
        <v>0</v>
      </c>
      <c r="BH230" s="58" t="str">
        <f t="shared" si="113"/>
        <v/>
      </c>
      <c r="BI230" s="58" t="str">
        <f t="shared" si="114"/>
        <v/>
      </c>
      <c r="BJ230" s="58" t="str">
        <f t="shared" si="115"/>
        <v/>
      </c>
      <c r="BK230" s="58" t="str">
        <f t="shared" si="116"/>
        <v/>
      </c>
      <c r="BL230" s="58" t="str">
        <f t="shared" si="117"/>
        <v/>
      </c>
      <c r="BN230" s="58" t="str">
        <f t="shared" si="106"/>
        <v/>
      </c>
      <c r="BO230" s="58" t="str">
        <f t="shared" si="107"/>
        <v/>
      </c>
      <c r="BP230" s="58" t="str">
        <f t="shared" si="108"/>
        <v/>
      </c>
      <c r="BQ230" s="58" t="str">
        <f t="shared" si="109"/>
        <v/>
      </c>
      <c r="BR230" s="58" t="str">
        <f t="shared" si="110"/>
        <v/>
      </c>
    </row>
    <row r="231" spans="15:70" x14ac:dyDescent="0.2">
      <c r="O231" s="47" t="str">
        <f t="shared" si="111"/>
        <v/>
      </c>
      <c r="P231" s="53" t="str">
        <f t="shared" si="118"/>
        <v/>
      </c>
      <c r="Q231" s="169"/>
      <c r="R231" s="170"/>
      <c r="S231" s="170"/>
      <c r="T231" s="170"/>
      <c r="U231" s="171"/>
      <c r="V231" s="168"/>
      <c r="X231" s="47" t="str">
        <f t="shared" si="92"/>
        <v/>
      </c>
      <c r="Y231" s="53" t="str">
        <f t="shared" si="99"/>
        <v/>
      </c>
      <c r="Z231" s="169"/>
      <c r="AA231" s="170"/>
      <c r="AB231" s="170"/>
      <c r="AC231" s="170"/>
      <c r="AD231" s="171"/>
      <c r="AE231" s="168"/>
      <c r="AF231" s="54" t="str">
        <f t="shared" si="112"/>
        <v/>
      </c>
      <c r="AS231" s="56">
        <f t="shared" si="93"/>
        <v>0</v>
      </c>
      <c r="AT231" s="56">
        <f t="shared" si="100"/>
        <v>0</v>
      </c>
      <c r="AU231" s="56">
        <f t="shared" si="101"/>
        <v>0</v>
      </c>
      <c r="AV231" s="56">
        <f t="shared" si="102"/>
        <v>0</v>
      </c>
      <c r="AW231" s="56">
        <f t="shared" si="103"/>
        <v>0</v>
      </c>
      <c r="AX231" s="57">
        <f t="shared" si="104"/>
        <v>0</v>
      </c>
      <c r="AY231" s="57">
        <f>SUM($AX$7:AX231)</f>
        <v>0</v>
      </c>
      <c r="AZ231" s="56">
        <f t="shared" si="94"/>
        <v>0</v>
      </c>
      <c r="BA231" s="56">
        <f t="shared" si="95"/>
        <v>0</v>
      </c>
      <c r="BB231" s="56">
        <f t="shared" si="96"/>
        <v>0</v>
      </c>
      <c r="BC231" s="56">
        <f t="shared" si="97"/>
        <v>0</v>
      </c>
      <c r="BD231" s="56">
        <f t="shared" si="98"/>
        <v>0</v>
      </c>
      <c r="BE231" s="57">
        <f t="shared" si="105"/>
        <v>0</v>
      </c>
      <c r="BF231" s="57">
        <f>SUM($BE$7:BE231)</f>
        <v>0</v>
      </c>
      <c r="BH231" s="58" t="str">
        <f t="shared" si="113"/>
        <v/>
      </c>
      <c r="BI231" s="58" t="str">
        <f t="shared" si="114"/>
        <v/>
      </c>
      <c r="BJ231" s="58" t="str">
        <f t="shared" si="115"/>
        <v/>
      </c>
      <c r="BK231" s="58" t="str">
        <f t="shared" si="116"/>
        <v/>
      </c>
      <c r="BL231" s="58" t="str">
        <f t="shared" si="117"/>
        <v/>
      </c>
      <c r="BN231" s="58" t="str">
        <f t="shared" si="106"/>
        <v/>
      </c>
      <c r="BO231" s="58" t="str">
        <f t="shared" si="107"/>
        <v/>
      </c>
      <c r="BP231" s="58" t="str">
        <f t="shared" si="108"/>
        <v/>
      </c>
      <c r="BQ231" s="58" t="str">
        <f t="shared" si="109"/>
        <v/>
      </c>
      <c r="BR231" s="58" t="str">
        <f t="shared" si="110"/>
        <v/>
      </c>
    </row>
    <row r="232" spans="15:70" x14ac:dyDescent="0.2">
      <c r="O232" s="47" t="str">
        <f t="shared" si="111"/>
        <v/>
      </c>
      <c r="P232" s="53" t="str">
        <f t="shared" si="118"/>
        <v/>
      </c>
      <c r="Q232" s="169"/>
      <c r="R232" s="170"/>
      <c r="S232" s="170"/>
      <c r="T232" s="170"/>
      <c r="U232" s="171"/>
      <c r="V232" s="168"/>
      <c r="X232" s="47" t="str">
        <f t="shared" si="92"/>
        <v/>
      </c>
      <c r="Y232" s="53" t="str">
        <f t="shared" si="99"/>
        <v/>
      </c>
      <c r="Z232" s="169"/>
      <c r="AA232" s="170"/>
      <c r="AB232" s="170"/>
      <c r="AC232" s="170"/>
      <c r="AD232" s="171"/>
      <c r="AE232" s="168"/>
      <c r="AF232" s="54" t="str">
        <f t="shared" si="112"/>
        <v/>
      </c>
      <c r="AS232" s="56">
        <f t="shared" si="93"/>
        <v>0</v>
      </c>
      <c r="AT232" s="56">
        <f t="shared" si="100"/>
        <v>0</v>
      </c>
      <c r="AU232" s="56">
        <f t="shared" si="101"/>
        <v>0</v>
      </c>
      <c r="AV232" s="56">
        <f t="shared" si="102"/>
        <v>0</v>
      </c>
      <c r="AW232" s="56">
        <f t="shared" si="103"/>
        <v>0</v>
      </c>
      <c r="AX232" s="57">
        <f t="shared" si="104"/>
        <v>0</v>
      </c>
      <c r="AY232" s="57">
        <f>SUM($AX$7:AX232)</f>
        <v>0</v>
      </c>
      <c r="AZ232" s="56">
        <f t="shared" si="94"/>
        <v>0</v>
      </c>
      <c r="BA232" s="56">
        <f t="shared" si="95"/>
        <v>0</v>
      </c>
      <c r="BB232" s="56">
        <f t="shared" si="96"/>
        <v>0</v>
      </c>
      <c r="BC232" s="56">
        <f t="shared" si="97"/>
        <v>0</v>
      </c>
      <c r="BD232" s="56">
        <f t="shared" si="98"/>
        <v>0</v>
      </c>
      <c r="BE232" s="57">
        <f t="shared" si="105"/>
        <v>0</v>
      </c>
      <c r="BF232" s="57">
        <f>SUM($BE$7:BE232)</f>
        <v>0</v>
      </c>
      <c r="BH232" s="58" t="str">
        <f t="shared" si="113"/>
        <v/>
      </c>
      <c r="BI232" s="58" t="str">
        <f t="shared" si="114"/>
        <v/>
      </c>
      <c r="BJ232" s="58" t="str">
        <f t="shared" si="115"/>
        <v/>
      </c>
      <c r="BK232" s="58" t="str">
        <f t="shared" si="116"/>
        <v/>
      </c>
      <c r="BL232" s="58" t="str">
        <f t="shared" si="117"/>
        <v/>
      </c>
      <c r="BN232" s="58" t="str">
        <f t="shared" si="106"/>
        <v/>
      </c>
      <c r="BO232" s="58" t="str">
        <f t="shared" si="107"/>
        <v/>
      </c>
      <c r="BP232" s="58" t="str">
        <f t="shared" si="108"/>
        <v/>
      </c>
      <c r="BQ232" s="58" t="str">
        <f t="shared" si="109"/>
        <v/>
      </c>
      <c r="BR232" s="58" t="str">
        <f t="shared" si="110"/>
        <v/>
      </c>
    </row>
    <row r="233" spans="15:70" x14ac:dyDescent="0.2">
      <c r="O233" s="47" t="str">
        <f t="shared" si="111"/>
        <v/>
      </c>
      <c r="P233" s="53" t="str">
        <f t="shared" si="118"/>
        <v/>
      </c>
      <c r="Q233" s="169"/>
      <c r="R233" s="170"/>
      <c r="S233" s="170"/>
      <c r="T233" s="170"/>
      <c r="U233" s="171"/>
      <c r="V233" s="168"/>
      <c r="X233" s="47" t="str">
        <f t="shared" si="92"/>
        <v/>
      </c>
      <c r="Y233" s="53" t="str">
        <f t="shared" si="99"/>
        <v/>
      </c>
      <c r="Z233" s="169"/>
      <c r="AA233" s="170"/>
      <c r="AB233" s="170"/>
      <c r="AC233" s="170"/>
      <c r="AD233" s="171"/>
      <c r="AE233" s="168"/>
      <c r="AF233" s="54" t="str">
        <f t="shared" si="112"/>
        <v/>
      </c>
      <c r="AS233" s="56">
        <f t="shared" si="93"/>
        <v>0</v>
      </c>
      <c r="AT233" s="56">
        <f t="shared" si="100"/>
        <v>0</v>
      </c>
      <c r="AU233" s="56">
        <f t="shared" si="101"/>
        <v>0</v>
      </c>
      <c r="AV233" s="56">
        <f t="shared" si="102"/>
        <v>0</v>
      </c>
      <c r="AW233" s="56">
        <f t="shared" si="103"/>
        <v>0</v>
      </c>
      <c r="AX233" s="57">
        <f t="shared" si="104"/>
        <v>0</v>
      </c>
      <c r="AY233" s="57">
        <f>SUM($AX$7:AX233)</f>
        <v>0</v>
      </c>
      <c r="AZ233" s="56">
        <f t="shared" si="94"/>
        <v>0</v>
      </c>
      <c r="BA233" s="56">
        <f t="shared" si="95"/>
        <v>0</v>
      </c>
      <c r="BB233" s="56">
        <f t="shared" si="96"/>
        <v>0</v>
      </c>
      <c r="BC233" s="56">
        <f t="shared" si="97"/>
        <v>0</v>
      </c>
      <c r="BD233" s="56">
        <f t="shared" si="98"/>
        <v>0</v>
      </c>
      <c r="BE233" s="57">
        <f t="shared" si="105"/>
        <v>0</v>
      </c>
      <c r="BF233" s="57">
        <f>SUM($BE$7:BE233)</f>
        <v>0</v>
      </c>
      <c r="BH233" s="58" t="str">
        <f t="shared" si="113"/>
        <v/>
      </c>
      <c r="BI233" s="58" t="str">
        <f t="shared" si="114"/>
        <v/>
      </c>
      <c r="BJ233" s="58" t="str">
        <f t="shared" si="115"/>
        <v/>
      </c>
      <c r="BK233" s="58" t="str">
        <f t="shared" si="116"/>
        <v/>
      </c>
      <c r="BL233" s="58" t="str">
        <f t="shared" si="117"/>
        <v/>
      </c>
      <c r="BN233" s="58" t="str">
        <f t="shared" si="106"/>
        <v/>
      </c>
      <c r="BO233" s="58" t="str">
        <f t="shared" si="107"/>
        <v/>
      </c>
      <c r="BP233" s="58" t="str">
        <f t="shared" si="108"/>
        <v/>
      </c>
      <c r="BQ233" s="58" t="str">
        <f t="shared" si="109"/>
        <v/>
      </c>
      <c r="BR233" s="58" t="str">
        <f t="shared" si="110"/>
        <v/>
      </c>
    </row>
    <row r="234" spans="15:70" x14ac:dyDescent="0.2">
      <c r="O234" s="47" t="str">
        <f t="shared" si="111"/>
        <v/>
      </c>
      <c r="P234" s="53" t="str">
        <f t="shared" si="118"/>
        <v/>
      </c>
      <c r="Q234" s="169"/>
      <c r="R234" s="170"/>
      <c r="S234" s="170"/>
      <c r="T234" s="170"/>
      <c r="U234" s="171"/>
      <c r="V234" s="168"/>
      <c r="X234" s="47" t="str">
        <f t="shared" si="92"/>
        <v/>
      </c>
      <c r="Y234" s="53" t="str">
        <f t="shared" si="99"/>
        <v/>
      </c>
      <c r="Z234" s="169"/>
      <c r="AA234" s="170"/>
      <c r="AB234" s="170"/>
      <c r="AC234" s="170"/>
      <c r="AD234" s="171"/>
      <c r="AE234" s="168"/>
      <c r="AF234" s="54" t="str">
        <f t="shared" si="112"/>
        <v/>
      </c>
      <c r="AS234" s="56">
        <f t="shared" si="93"/>
        <v>0</v>
      </c>
      <c r="AT234" s="56">
        <f t="shared" si="100"/>
        <v>0</v>
      </c>
      <c r="AU234" s="56">
        <f t="shared" si="101"/>
        <v>0</v>
      </c>
      <c r="AV234" s="56">
        <f t="shared" si="102"/>
        <v>0</v>
      </c>
      <c r="AW234" s="56">
        <f t="shared" si="103"/>
        <v>0</v>
      </c>
      <c r="AX234" s="57">
        <f t="shared" si="104"/>
        <v>0</v>
      </c>
      <c r="AY234" s="57">
        <f>SUM($AX$7:AX234)</f>
        <v>0</v>
      </c>
      <c r="AZ234" s="56">
        <f t="shared" si="94"/>
        <v>0</v>
      </c>
      <c r="BA234" s="56">
        <f t="shared" si="95"/>
        <v>0</v>
      </c>
      <c r="BB234" s="56">
        <f t="shared" si="96"/>
        <v>0</v>
      </c>
      <c r="BC234" s="56">
        <f t="shared" si="97"/>
        <v>0</v>
      </c>
      <c r="BD234" s="56">
        <f t="shared" si="98"/>
        <v>0</v>
      </c>
      <c r="BE234" s="57">
        <f t="shared" si="105"/>
        <v>0</v>
      </c>
      <c r="BF234" s="57">
        <f>SUM($BE$7:BE234)</f>
        <v>0</v>
      </c>
      <c r="BH234" s="58" t="str">
        <f t="shared" si="113"/>
        <v/>
      </c>
      <c r="BI234" s="58" t="str">
        <f t="shared" si="114"/>
        <v/>
      </c>
      <c r="BJ234" s="58" t="str">
        <f t="shared" si="115"/>
        <v/>
      </c>
      <c r="BK234" s="58" t="str">
        <f t="shared" si="116"/>
        <v/>
      </c>
      <c r="BL234" s="58" t="str">
        <f t="shared" si="117"/>
        <v/>
      </c>
      <c r="BN234" s="58" t="str">
        <f t="shared" si="106"/>
        <v/>
      </c>
      <c r="BO234" s="58" t="str">
        <f t="shared" si="107"/>
        <v/>
      </c>
      <c r="BP234" s="58" t="str">
        <f t="shared" si="108"/>
        <v/>
      </c>
      <c r="BQ234" s="58" t="str">
        <f t="shared" si="109"/>
        <v/>
      </c>
      <c r="BR234" s="58" t="str">
        <f t="shared" si="110"/>
        <v/>
      </c>
    </row>
    <row r="235" spans="15:70" x14ac:dyDescent="0.2">
      <c r="O235" s="47" t="str">
        <f t="shared" si="111"/>
        <v/>
      </c>
      <c r="P235" s="53" t="str">
        <f t="shared" si="118"/>
        <v/>
      </c>
      <c r="Q235" s="169"/>
      <c r="R235" s="170"/>
      <c r="S235" s="170"/>
      <c r="T235" s="170"/>
      <c r="U235" s="171"/>
      <c r="V235" s="168"/>
      <c r="X235" s="47" t="str">
        <f t="shared" si="92"/>
        <v/>
      </c>
      <c r="Y235" s="53" t="str">
        <f t="shared" si="99"/>
        <v/>
      </c>
      <c r="Z235" s="169"/>
      <c r="AA235" s="170"/>
      <c r="AB235" s="170"/>
      <c r="AC235" s="170"/>
      <c r="AD235" s="171"/>
      <c r="AE235" s="168"/>
      <c r="AF235" s="54" t="str">
        <f t="shared" si="112"/>
        <v/>
      </c>
      <c r="AS235" s="56">
        <f t="shared" si="93"/>
        <v>0</v>
      </c>
      <c r="AT235" s="56">
        <f t="shared" si="100"/>
        <v>0</v>
      </c>
      <c r="AU235" s="56">
        <f t="shared" si="101"/>
        <v>0</v>
      </c>
      <c r="AV235" s="56">
        <f t="shared" si="102"/>
        <v>0</v>
      </c>
      <c r="AW235" s="56">
        <f t="shared" si="103"/>
        <v>0</v>
      </c>
      <c r="AX235" s="57">
        <f t="shared" si="104"/>
        <v>0</v>
      </c>
      <c r="AY235" s="57">
        <f>SUM($AX$7:AX235)</f>
        <v>0</v>
      </c>
      <c r="AZ235" s="56">
        <f t="shared" si="94"/>
        <v>0</v>
      </c>
      <c r="BA235" s="56">
        <f t="shared" si="95"/>
        <v>0</v>
      </c>
      <c r="BB235" s="56">
        <f t="shared" si="96"/>
        <v>0</v>
      </c>
      <c r="BC235" s="56">
        <f t="shared" si="97"/>
        <v>0</v>
      </c>
      <c r="BD235" s="56">
        <f t="shared" si="98"/>
        <v>0</v>
      </c>
      <c r="BE235" s="57">
        <f t="shared" si="105"/>
        <v>0</v>
      </c>
      <c r="BF235" s="57">
        <f>SUM($BE$7:BE235)</f>
        <v>0</v>
      </c>
      <c r="BH235" s="58" t="str">
        <f t="shared" si="113"/>
        <v/>
      </c>
      <c r="BI235" s="58" t="str">
        <f t="shared" si="114"/>
        <v/>
      </c>
      <c r="BJ235" s="58" t="str">
        <f t="shared" si="115"/>
        <v/>
      </c>
      <c r="BK235" s="58" t="str">
        <f t="shared" si="116"/>
        <v/>
      </c>
      <c r="BL235" s="58" t="str">
        <f t="shared" si="117"/>
        <v/>
      </c>
      <c r="BN235" s="58" t="str">
        <f t="shared" si="106"/>
        <v/>
      </c>
      <c r="BO235" s="58" t="str">
        <f t="shared" si="107"/>
        <v/>
      </c>
      <c r="BP235" s="58" t="str">
        <f t="shared" si="108"/>
        <v/>
      </c>
      <c r="BQ235" s="58" t="str">
        <f t="shared" si="109"/>
        <v/>
      </c>
      <c r="BR235" s="58" t="str">
        <f t="shared" si="110"/>
        <v/>
      </c>
    </row>
    <row r="236" spans="15:70" x14ac:dyDescent="0.2">
      <c r="O236" s="47" t="str">
        <f t="shared" si="111"/>
        <v/>
      </c>
      <c r="P236" s="53" t="str">
        <f t="shared" si="118"/>
        <v/>
      </c>
      <c r="Q236" s="169"/>
      <c r="R236" s="170"/>
      <c r="S236" s="170"/>
      <c r="T236" s="170"/>
      <c r="U236" s="171"/>
      <c r="V236" s="168"/>
      <c r="X236" s="47" t="str">
        <f t="shared" si="92"/>
        <v/>
      </c>
      <c r="Y236" s="53" t="str">
        <f t="shared" si="99"/>
        <v/>
      </c>
      <c r="Z236" s="169"/>
      <c r="AA236" s="170"/>
      <c r="AB236" s="170"/>
      <c r="AC236" s="170"/>
      <c r="AD236" s="171"/>
      <c r="AE236" s="168"/>
      <c r="AF236" s="54" t="str">
        <f t="shared" si="112"/>
        <v/>
      </c>
      <c r="AS236" s="56">
        <f t="shared" si="93"/>
        <v>0</v>
      </c>
      <c r="AT236" s="56">
        <f t="shared" si="100"/>
        <v>0</v>
      </c>
      <c r="AU236" s="56">
        <f t="shared" si="101"/>
        <v>0</v>
      </c>
      <c r="AV236" s="56">
        <f t="shared" si="102"/>
        <v>0</v>
      </c>
      <c r="AW236" s="56">
        <f t="shared" si="103"/>
        <v>0</v>
      </c>
      <c r="AX236" s="57">
        <f t="shared" si="104"/>
        <v>0</v>
      </c>
      <c r="AY236" s="57">
        <f>SUM($AX$7:AX236)</f>
        <v>0</v>
      </c>
      <c r="AZ236" s="56">
        <f t="shared" si="94"/>
        <v>0</v>
      </c>
      <c r="BA236" s="56">
        <f t="shared" si="95"/>
        <v>0</v>
      </c>
      <c r="BB236" s="56">
        <f t="shared" si="96"/>
        <v>0</v>
      </c>
      <c r="BC236" s="56">
        <f t="shared" si="97"/>
        <v>0</v>
      </c>
      <c r="BD236" s="56">
        <f t="shared" si="98"/>
        <v>0</v>
      </c>
      <c r="BE236" s="57">
        <f t="shared" si="105"/>
        <v>0</v>
      </c>
      <c r="BF236" s="57">
        <f>SUM($BE$7:BE236)</f>
        <v>0</v>
      </c>
      <c r="BH236" s="58" t="str">
        <f t="shared" si="113"/>
        <v/>
      </c>
      <c r="BI236" s="58" t="str">
        <f t="shared" si="114"/>
        <v/>
      </c>
      <c r="BJ236" s="58" t="str">
        <f t="shared" si="115"/>
        <v/>
      </c>
      <c r="BK236" s="58" t="str">
        <f t="shared" si="116"/>
        <v/>
      </c>
      <c r="BL236" s="58" t="str">
        <f t="shared" si="117"/>
        <v/>
      </c>
      <c r="BN236" s="58" t="str">
        <f t="shared" si="106"/>
        <v/>
      </c>
      <c r="BO236" s="58" t="str">
        <f t="shared" si="107"/>
        <v/>
      </c>
      <c r="BP236" s="58" t="str">
        <f t="shared" si="108"/>
        <v/>
      </c>
      <c r="BQ236" s="58" t="str">
        <f t="shared" si="109"/>
        <v/>
      </c>
      <c r="BR236" s="58" t="str">
        <f t="shared" si="110"/>
        <v/>
      </c>
    </row>
    <row r="237" spans="15:70" x14ac:dyDescent="0.2">
      <c r="O237" s="47" t="str">
        <f t="shared" si="111"/>
        <v/>
      </c>
      <c r="P237" s="53" t="str">
        <f t="shared" si="118"/>
        <v/>
      </c>
      <c r="Q237" s="169"/>
      <c r="R237" s="170"/>
      <c r="S237" s="170"/>
      <c r="T237" s="170"/>
      <c r="U237" s="171"/>
      <c r="V237" s="168"/>
      <c r="X237" s="47" t="str">
        <f t="shared" si="92"/>
        <v/>
      </c>
      <c r="Y237" s="53" t="str">
        <f t="shared" si="99"/>
        <v/>
      </c>
      <c r="Z237" s="169"/>
      <c r="AA237" s="170"/>
      <c r="AB237" s="170"/>
      <c r="AC237" s="170"/>
      <c r="AD237" s="171"/>
      <c r="AE237" s="168"/>
      <c r="AF237" s="54" t="str">
        <f t="shared" si="112"/>
        <v/>
      </c>
      <c r="AS237" s="56">
        <f t="shared" si="93"/>
        <v>0</v>
      </c>
      <c r="AT237" s="56">
        <f t="shared" si="100"/>
        <v>0</v>
      </c>
      <c r="AU237" s="56">
        <f t="shared" si="101"/>
        <v>0</v>
      </c>
      <c r="AV237" s="56">
        <f t="shared" si="102"/>
        <v>0</v>
      </c>
      <c r="AW237" s="56">
        <f t="shared" si="103"/>
        <v>0</v>
      </c>
      <c r="AX237" s="57">
        <f t="shared" si="104"/>
        <v>0</v>
      </c>
      <c r="AY237" s="57">
        <f>SUM($AX$7:AX237)</f>
        <v>0</v>
      </c>
      <c r="AZ237" s="56">
        <f t="shared" si="94"/>
        <v>0</v>
      </c>
      <c r="BA237" s="56">
        <f t="shared" si="95"/>
        <v>0</v>
      </c>
      <c r="BB237" s="56">
        <f t="shared" si="96"/>
        <v>0</v>
      </c>
      <c r="BC237" s="56">
        <f t="shared" si="97"/>
        <v>0</v>
      </c>
      <c r="BD237" s="56">
        <f t="shared" si="98"/>
        <v>0</v>
      </c>
      <c r="BE237" s="57">
        <f t="shared" si="105"/>
        <v>0</v>
      </c>
      <c r="BF237" s="57">
        <f>SUM($BE$7:BE237)</f>
        <v>0</v>
      </c>
      <c r="BH237" s="58" t="str">
        <f t="shared" si="113"/>
        <v/>
      </c>
      <c r="BI237" s="58" t="str">
        <f t="shared" si="114"/>
        <v/>
      </c>
      <c r="BJ237" s="58" t="str">
        <f t="shared" si="115"/>
        <v/>
      </c>
      <c r="BK237" s="58" t="str">
        <f t="shared" si="116"/>
        <v/>
      </c>
      <c r="BL237" s="58" t="str">
        <f t="shared" si="117"/>
        <v/>
      </c>
      <c r="BN237" s="58" t="str">
        <f t="shared" si="106"/>
        <v/>
      </c>
      <c r="BO237" s="58" t="str">
        <f t="shared" si="107"/>
        <v/>
      </c>
      <c r="BP237" s="58" t="str">
        <f t="shared" si="108"/>
        <v/>
      </c>
      <c r="BQ237" s="58" t="str">
        <f t="shared" si="109"/>
        <v/>
      </c>
      <c r="BR237" s="58" t="str">
        <f t="shared" si="110"/>
        <v/>
      </c>
    </row>
    <row r="238" spans="15:70" x14ac:dyDescent="0.2">
      <c r="O238" s="47" t="str">
        <f t="shared" si="111"/>
        <v/>
      </c>
      <c r="P238" s="53" t="str">
        <f t="shared" si="118"/>
        <v/>
      </c>
      <c r="Q238" s="169"/>
      <c r="R238" s="170"/>
      <c r="S238" s="170"/>
      <c r="T238" s="170"/>
      <c r="U238" s="171"/>
      <c r="V238" s="168"/>
      <c r="X238" s="47" t="str">
        <f t="shared" si="92"/>
        <v/>
      </c>
      <c r="Y238" s="53" t="str">
        <f t="shared" si="99"/>
        <v/>
      </c>
      <c r="Z238" s="169"/>
      <c r="AA238" s="170"/>
      <c r="AB238" s="170"/>
      <c r="AC238" s="170"/>
      <c r="AD238" s="171"/>
      <c r="AE238" s="168"/>
      <c r="AF238" s="54" t="str">
        <f t="shared" si="112"/>
        <v/>
      </c>
      <c r="AS238" s="56">
        <f t="shared" si="93"/>
        <v>0</v>
      </c>
      <c r="AT238" s="56">
        <f t="shared" si="100"/>
        <v>0</v>
      </c>
      <c r="AU238" s="56">
        <f t="shared" si="101"/>
        <v>0</v>
      </c>
      <c r="AV238" s="56">
        <f t="shared" si="102"/>
        <v>0</v>
      </c>
      <c r="AW238" s="56">
        <f t="shared" si="103"/>
        <v>0</v>
      </c>
      <c r="AX238" s="57">
        <f t="shared" si="104"/>
        <v>0</v>
      </c>
      <c r="AY238" s="57">
        <f>SUM($AX$7:AX238)</f>
        <v>0</v>
      </c>
      <c r="AZ238" s="56">
        <f t="shared" si="94"/>
        <v>0</v>
      </c>
      <c r="BA238" s="56">
        <f t="shared" si="95"/>
        <v>0</v>
      </c>
      <c r="BB238" s="56">
        <f t="shared" si="96"/>
        <v>0</v>
      </c>
      <c r="BC238" s="56">
        <f t="shared" si="97"/>
        <v>0</v>
      </c>
      <c r="BD238" s="56">
        <f t="shared" si="98"/>
        <v>0</v>
      </c>
      <c r="BE238" s="57">
        <f t="shared" si="105"/>
        <v>0</v>
      </c>
      <c r="BF238" s="57">
        <f>SUM($BE$7:BE238)</f>
        <v>0</v>
      </c>
      <c r="BH238" s="58" t="str">
        <f t="shared" si="113"/>
        <v/>
      </c>
      <c r="BI238" s="58" t="str">
        <f t="shared" si="114"/>
        <v/>
      </c>
      <c r="BJ238" s="58" t="str">
        <f t="shared" si="115"/>
        <v/>
      </c>
      <c r="BK238" s="58" t="str">
        <f t="shared" si="116"/>
        <v/>
      </c>
      <c r="BL238" s="58" t="str">
        <f t="shared" si="117"/>
        <v/>
      </c>
      <c r="BN238" s="58" t="str">
        <f t="shared" si="106"/>
        <v/>
      </c>
      <c r="BO238" s="58" t="str">
        <f t="shared" si="107"/>
        <v/>
      </c>
      <c r="BP238" s="58" t="str">
        <f t="shared" si="108"/>
        <v/>
      </c>
      <c r="BQ238" s="58" t="str">
        <f t="shared" si="109"/>
        <v/>
      </c>
      <c r="BR238" s="58" t="str">
        <f t="shared" si="110"/>
        <v/>
      </c>
    </row>
    <row r="239" spans="15:70" x14ac:dyDescent="0.2">
      <c r="O239" s="47" t="str">
        <f t="shared" si="111"/>
        <v/>
      </c>
      <c r="P239" s="53" t="str">
        <f t="shared" si="118"/>
        <v/>
      </c>
      <c r="Q239" s="169"/>
      <c r="R239" s="170"/>
      <c r="S239" s="170"/>
      <c r="T239" s="170"/>
      <c r="U239" s="171"/>
      <c r="V239" s="168"/>
      <c r="X239" s="47" t="str">
        <f t="shared" si="92"/>
        <v/>
      </c>
      <c r="Y239" s="53" t="str">
        <f t="shared" si="99"/>
        <v/>
      </c>
      <c r="Z239" s="169"/>
      <c r="AA239" s="170"/>
      <c r="AB239" s="170"/>
      <c r="AC239" s="170"/>
      <c r="AD239" s="171"/>
      <c r="AE239" s="168"/>
      <c r="AF239" s="54" t="str">
        <f t="shared" si="112"/>
        <v/>
      </c>
      <c r="AS239" s="56">
        <f t="shared" si="93"/>
        <v>0</v>
      </c>
      <c r="AT239" s="56">
        <f t="shared" si="100"/>
        <v>0</v>
      </c>
      <c r="AU239" s="56">
        <f t="shared" si="101"/>
        <v>0</v>
      </c>
      <c r="AV239" s="56">
        <f t="shared" si="102"/>
        <v>0</v>
      </c>
      <c r="AW239" s="56">
        <f t="shared" si="103"/>
        <v>0</v>
      </c>
      <c r="AX239" s="57">
        <f t="shared" si="104"/>
        <v>0</v>
      </c>
      <c r="AY239" s="57">
        <f>SUM($AX$7:AX239)</f>
        <v>0</v>
      </c>
      <c r="AZ239" s="56">
        <f t="shared" si="94"/>
        <v>0</v>
      </c>
      <c r="BA239" s="56">
        <f t="shared" si="95"/>
        <v>0</v>
      </c>
      <c r="BB239" s="56">
        <f t="shared" si="96"/>
        <v>0</v>
      </c>
      <c r="BC239" s="56">
        <f t="shared" si="97"/>
        <v>0</v>
      </c>
      <c r="BD239" s="56">
        <f t="shared" si="98"/>
        <v>0</v>
      </c>
      <c r="BE239" s="57">
        <f t="shared" si="105"/>
        <v>0</v>
      </c>
      <c r="BF239" s="57">
        <f>SUM($BE$7:BE239)</f>
        <v>0</v>
      </c>
      <c r="BH239" s="58" t="str">
        <f t="shared" si="113"/>
        <v/>
      </c>
      <c r="BI239" s="58" t="str">
        <f t="shared" si="114"/>
        <v/>
      </c>
      <c r="BJ239" s="58" t="str">
        <f t="shared" si="115"/>
        <v/>
      </c>
      <c r="BK239" s="58" t="str">
        <f t="shared" si="116"/>
        <v/>
      </c>
      <c r="BL239" s="58" t="str">
        <f t="shared" si="117"/>
        <v/>
      </c>
      <c r="BN239" s="58" t="str">
        <f t="shared" si="106"/>
        <v/>
      </c>
      <c r="BO239" s="58" t="str">
        <f t="shared" si="107"/>
        <v/>
      </c>
      <c r="BP239" s="58" t="str">
        <f t="shared" si="108"/>
        <v/>
      </c>
      <c r="BQ239" s="58" t="str">
        <f t="shared" si="109"/>
        <v/>
      </c>
      <c r="BR239" s="58" t="str">
        <f t="shared" si="110"/>
        <v/>
      </c>
    </row>
    <row r="240" spans="15:70" x14ac:dyDescent="0.2">
      <c r="O240" s="47" t="str">
        <f t="shared" si="111"/>
        <v/>
      </c>
      <c r="P240" s="53" t="str">
        <f t="shared" si="118"/>
        <v/>
      </c>
      <c r="Q240" s="169"/>
      <c r="R240" s="170"/>
      <c r="S240" s="170"/>
      <c r="T240" s="170"/>
      <c r="U240" s="171"/>
      <c r="V240" s="168"/>
      <c r="X240" s="47" t="str">
        <f t="shared" si="92"/>
        <v/>
      </c>
      <c r="Y240" s="53" t="str">
        <f t="shared" si="99"/>
        <v/>
      </c>
      <c r="Z240" s="169"/>
      <c r="AA240" s="170"/>
      <c r="AB240" s="170"/>
      <c r="AC240" s="170"/>
      <c r="AD240" s="171"/>
      <c r="AE240" s="168"/>
      <c r="AF240" s="54" t="str">
        <f t="shared" si="112"/>
        <v/>
      </c>
      <c r="AS240" s="56">
        <f t="shared" si="93"/>
        <v>0</v>
      </c>
      <c r="AT240" s="56">
        <f t="shared" si="100"/>
        <v>0</v>
      </c>
      <c r="AU240" s="56">
        <f t="shared" si="101"/>
        <v>0</v>
      </c>
      <c r="AV240" s="56">
        <f t="shared" si="102"/>
        <v>0</v>
      </c>
      <c r="AW240" s="56">
        <f t="shared" si="103"/>
        <v>0</v>
      </c>
      <c r="AX240" s="57">
        <f t="shared" si="104"/>
        <v>0</v>
      </c>
      <c r="AY240" s="57">
        <f>SUM($AX$7:AX240)</f>
        <v>0</v>
      </c>
      <c r="AZ240" s="56">
        <f t="shared" si="94"/>
        <v>0</v>
      </c>
      <c r="BA240" s="56">
        <f t="shared" si="95"/>
        <v>0</v>
      </c>
      <c r="BB240" s="56">
        <f t="shared" si="96"/>
        <v>0</v>
      </c>
      <c r="BC240" s="56">
        <f t="shared" si="97"/>
        <v>0</v>
      </c>
      <c r="BD240" s="56">
        <f t="shared" si="98"/>
        <v>0</v>
      </c>
      <c r="BE240" s="57">
        <f t="shared" si="105"/>
        <v>0</v>
      </c>
      <c r="BF240" s="57">
        <f>SUM($BE$7:BE240)</f>
        <v>0</v>
      </c>
      <c r="BH240" s="58" t="str">
        <f t="shared" si="113"/>
        <v/>
      </c>
      <c r="BI240" s="58" t="str">
        <f t="shared" si="114"/>
        <v/>
      </c>
      <c r="BJ240" s="58" t="str">
        <f t="shared" si="115"/>
        <v/>
      </c>
      <c r="BK240" s="58" t="str">
        <f t="shared" si="116"/>
        <v/>
      </c>
      <c r="BL240" s="58" t="str">
        <f t="shared" si="117"/>
        <v/>
      </c>
      <c r="BN240" s="58" t="str">
        <f t="shared" si="106"/>
        <v/>
      </c>
      <c r="BO240" s="58" t="str">
        <f t="shared" si="107"/>
        <v/>
      </c>
      <c r="BP240" s="58" t="str">
        <f t="shared" si="108"/>
        <v/>
      </c>
      <c r="BQ240" s="58" t="str">
        <f t="shared" si="109"/>
        <v/>
      </c>
      <c r="BR240" s="58" t="str">
        <f t="shared" si="110"/>
        <v/>
      </c>
    </row>
    <row r="241" spans="15:70" x14ac:dyDescent="0.2">
      <c r="O241" s="47" t="str">
        <f t="shared" si="111"/>
        <v/>
      </c>
      <c r="P241" s="53" t="str">
        <f t="shared" si="118"/>
        <v/>
      </c>
      <c r="Q241" s="169"/>
      <c r="R241" s="170"/>
      <c r="S241" s="170"/>
      <c r="T241" s="170"/>
      <c r="U241" s="171"/>
      <c r="V241" s="168"/>
      <c r="X241" s="47" t="str">
        <f t="shared" si="92"/>
        <v/>
      </c>
      <c r="Y241" s="53" t="str">
        <f t="shared" si="99"/>
        <v/>
      </c>
      <c r="Z241" s="169"/>
      <c r="AA241" s="170"/>
      <c r="AB241" s="170"/>
      <c r="AC241" s="170"/>
      <c r="AD241" s="171"/>
      <c r="AE241" s="168"/>
      <c r="AF241" s="54" t="str">
        <f t="shared" si="112"/>
        <v/>
      </c>
      <c r="AS241" s="56">
        <f t="shared" si="93"/>
        <v>0</v>
      </c>
      <c r="AT241" s="56">
        <f t="shared" si="100"/>
        <v>0</v>
      </c>
      <c r="AU241" s="56">
        <f t="shared" si="101"/>
        <v>0</v>
      </c>
      <c r="AV241" s="56">
        <f t="shared" si="102"/>
        <v>0</v>
      </c>
      <c r="AW241" s="56">
        <f t="shared" si="103"/>
        <v>0</v>
      </c>
      <c r="AX241" s="57">
        <f t="shared" si="104"/>
        <v>0</v>
      </c>
      <c r="AY241" s="57">
        <f>SUM($AX$7:AX241)</f>
        <v>0</v>
      </c>
      <c r="AZ241" s="56">
        <f t="shared" si="94"/>
        <v>0</v>
      </c>
      <c r="BA241" s="56">
        <f t="shared" si="95"/>
        <v>0</v>
      </c>
      <c r="BB241" s="56">
        <f t="shared" si="96"/>
        <v>0</v>
      </c>
      <c r="BC241" s="56">
        <f t="shared" si="97"/>
        <v>0</v>
      </c>
      <c r="BD241" s="56">
        <f t="shared" si="98"/>
        <v>0</v>
      </c>
      <c r="BE241" s="57">
        <f t="shared" si="105"/>
        <v>0</v>
      </c>
      <c r="BF241" s="57">
        <f>SUM($BE$7:BE241)</f>
        <v>0</v>
      </c>
      <c r="BH241" s="58" t="str">
        <f t="shared" si="113"/>
        <v/>
      </c>
      <c r="BI241" s="58" t="str">
        <f t="shared" si="114"/>
        <v/>
      </c>
      <c r="BJ241" s="58" t="str">
        <f t="shared" si="115"/>
        <v/>
      </c>
      <c r="BK241" s="58" t="str">
        <f t="shared" si="116"/>
        <v/>
      </c>
      <c r="BL241" s="58" t="str">
        <f t="shared" si="117"/>
        <v/>
      </c>
      <c r="BN241" s="58" t="str">
        <f t="shared" si="106"/>
        <v/>
      </c>
      <c r="BO241" s="58" t="str">
        <f t="shared" si="107"/>
        <v/>
      </c>
      <c r="BP241" s="58" t="str">
        <f t="shared" si="108"/>
        <v/>
      </c>
      <c r="BQ241" s="58" t="str">
        <f t="shared" si="109"/>
        <v/>
      </c>
      <c r="BR241" s="58" t="str">
        <f t="shared" si="110"/>
        <v/>
      </c>
    </row>
    <row r="242" spans="15:70" x14ac:dyDescent="0.2">
      <c r="O242" s="47" t="str">
        <f t="shared" si="111"/>
        <v/>
      </c>
      <c r="P242" s="53" t="str">
        <f t="shared" si="118"/>
        <v/>
      </c>
      <c r="Q242" s="169"/>
      <c r="R242" s="170"/>
      <c r="S242" s="170"/>
      <c r="T242" s="170"/>
      <c r="U242" s="171"/>
      <c r="V242" s="168"/>
      <c r="X242" s="47" t="str">
        <f t="shared" si="92"/>
        <v/>
      </c>
      <c r="Y242" s="53" t="str">
        <f t="shared" si="99"/>
        <v/>
      </c>
      <c r="Z242" s="169"/>
      <c r="AA242" s="170"/>
      <c r="AB242" s="170"/>
      <c r="AC242" s="170"/>
      <c r="AD242" s="171"/>
      <c r="AE242" s="168"/>
      <c r="AF242" s="54" t="str">
        <f t="shared" si="112"/>
        <v/>
      </c>
      <c r="AS242" s="56">
        <f t="shared" si="93"/>
        <v>0</v>
      </c>
      <c r="AT242" s="56">
        <f t="shared" si="100"/>
        <v>0</v>
      </c>
      <c r="AU242" s="56">
        <f t="shared" si="101"/>
        <v>0</v>
      </c>
      <c r="AV242" s="56">
        <f t="shared" si="102"/>
        <v>0</v>
      </c>
      <c r="AW242" s="56">
        <f t="shared" si="103"/>
        <v>0</v>
      </c>
      <c r="AX242" s="57">
        <f t="shared" si="104"/>
        <v>0</v>
      </c>
      <c r="AY242" s="57">
        <f>SUM($AX$7:AX242)</f>
        <v>0</v>
      </c>
      <c r="AZ242" s="56">
        <f t="shared" si="94"/>
        <v>0</v>
      </c>
      <c r="BA242" s="56">
        <f t="shared" si="95"/>
        <v>0</v>
      </c>
      <c r="BB242" s="56">
        <f t="shared" si="96"/>
        <v>0</v>
      </c>
      <c r="BC242" s="56">
        <f t="shared" si="97"/>
        <v>0</v>
      </c>
      <c r="BD242" s="56">
        <f t="shared" si="98"/>
        <v>0</v>
      </c>
      <c r="BE242" s="57">
        <f t="shared" si="105"/>
        <v>0</v>
      </c>
      <c r="BF242" s="57">
        <f>SUM($BE$7:BE242)</f>
        <v>0</v>
      </c>
      <c r="BH242" s="58" t="str">
        <f t="shared" si="113"/>
        <v/>
      </c>
      <c r="BI242" s="58" t="str">
        <f t="shared" si="114"/>
        <v/>
      </c>
      <c r="BJ242" s="58" t="str">
        <f t="shared" si="115"/>
        <v/>
      </c>
      <c r="BK242" s="58" t="str">
        <f t="shared" si="116"/>
        <v/>
      </c>
      <c r="BL242" s="58" t="str">
        <f t="shared" si="117"/>
        <v/>
      </c>
      <c r="BN242" s="58" t="str">
        <f t="shared" si="106"/>
        <v/>
      </c>
      <c r="BO242" s="58" t="str">
        <f t="shared" si="107"/>
        <v/>
      </c>
      <c r="BP242" s="58" t="str">
        <f t="shared" si="108"/>
        <v/>
      </c>
      <c r="BQ242" s="58" t="str">
        <f t="shared" si="109"/>
        <v/>
      </c>
      <c r="BR242" s="58" t="str">
        <f t="shared" si="110"/>
        <v/>
      </c>
    </row>
    <row r="243" spans="15:70" x14ac:dyDescent="0.2">
      <c r="O243" s="47" t="str">
        <f t="shared" si="111"/>
        <v/>
      </c>
      <c r="P243" s="53" t="str">
        <f t="shared" si="118"/>
        <v/>
      </c>
      <c r="Q243" s="169"/>
      <c r="R243" s="170"/>
      <c r="S243" s="170"/>
      <c r="T243" s="170"/>
      <c r="U243" s="171"/>
      <c r="V243" s="168"/>
      <c r="X243" s="47" t="str">
        <f t="shared" si="92"/>
        <v/>
      </c>
      <c r="Y243" s="53" t="str">
        <f t="shared" si="99"/>
        <v/>
      </c>
      <c r="Z243" s="169"/>
      <c r="AA243" s="170"/>
      <c r="AB243" s="170"/>
      <c r="AC243" s="170"/>
      <c r="AD243" s="171"/>
      <c r="AE243" s="168"/>
      <c r="AF243" s="54" t="str">
        <f t="shared" si="112"/>
        <v/>
      </c>
      <c r="AS243" s="56">
        <f t="shared" si="93"/>
        <v>0</v>
      </c>
      <c r="AT243" s="56">
        <f t="shared" si="100"/>
        <v>0</v>
      </c>
      <c r="AU243" s="56">
        <f t="shared" si="101"/>
        <v>0</v>
      </c>
      <c r="AV243" s="56">
        <f t="shared" si="102"/>
        <v>0</v>
      </c>
      <c r="AW243" s="56">
        <f t="shared" si="103"/>
        <v>0</v>
      </c>
      <c r="AX243" s="57">
        <f t="shared" si="104"/>
        <v>0</v>
      </c>
      <c r="AY243" s="57">
        <f>SUM($AX$7:AX243)</f>
        <v>0</v>
      </c>
      <c r="AZ243" s="56">
        <f t="shared" si="94"/>
        <v>0</v>
      </c>
      <c r="BA243" s="56">
        <f t="shared" si="95"/>
        <v>0</v>
      </c>
      <c r="BB243" s="56">
        <f t="shared" si="96"/>
        <v>0</v>
      </c>
      <c r="BC243" s="56">
        <f t="shared" si="97"/>
        <v>0</v>
      </c>
      <c r="BD243" s="56">
        <f t="shared" si="98"/>
        <v>0</v>
      </c>
      <c r="BE243" s="57">
        <f t="shared" si="105"/>
        <v>0</v>
      </c>
      <c r="BF243" s="57">
        <f>SUM($BE$7:BE243)</f>
        <v>0</v>
      </c>
      <c r="BH243" s="58" t="str">
        <f t="shared" si="113"/>
        <v/>
      </c>
      <c r="BI243" s="58" t="str">
        <f t="shared" si="114"/>
        <v/>
      </c>
      <c r="BJ243" s="58" t="str">
        <f t="shared" si="115"/>
        <v/>
      </c>
      <c r="BK243" s="58" t="str">
        <f t="shared" si="116"/>
        <v/>
      </c>
      <c r="BL243" s="58" t="str">
        <f t="shared" si="117"/>
        <v/>
      </c>
      <c r="BN243" s="58" t="str">
        <f t="shared" si="106"/>
        <v/>
      </c>
      <c r="BO243" s="58" t="str">
        <f t="shared" si="107"/>
        <v/>
      </c>
      <c r="BP243" s="58" t="str">
        <f t="shared" si="108"/>
        <v/>
      </c>
      <c r="BQ243" s="58" t="str">
        <f t="shared" si="109"/>
        <v/>
      </c>
      <c r="BR243" s="58" t="str">
        <f t="shared" si="110"/>
        <v/>
      </c>
    </row>
    <row r="244" spans="15:70" x14ac:dyDescent="0.2">
      <c r="O244" s="47" t="str">
        <f t="shared" si="111"/>
        <v/>
      </c>
      <c r="P244" s="53" t="str">
        <f t="shared" si="118"/>
        <v/>
      </c>
      <c r="Q244" s="169"/>
      <c r="R244" s="170"/>
      <c r="S244" s="170"/>
      <c r="T244" s="170"/>
      <c r="U244" s="171"/>
      <c r="V244" s="168"/>
      <c r="X244" s="47" t="str">
        <f t="shared" si="92"/>
        <v/>
      </c>
      <c r="Y244" s="53" t="str">
        <f t="shared" si="99"/>
        <v/>
      </c>
      <c r="Z244" s="169"/>
      <c r="AA244" s="170"/>
      <c r="AB244" s="170"/>
      <c r="AC244" s="170"/>
      <c r="AD244" s="171"/>
      <c r="AE244" s="168"/>
      <c r="AF244" s="54" t="str">
        <f t="shared" si="112"/>
        <v/>
      </c>
      <c r="AS244" s="56">
        <f t="shared" si="93"/>
        <v>0</v>
      </c>
      <c r="AT244" s="56">
        <f t="shared" si="100"/>
        <v>0</v>
      </c>
      <c r="AU244" s="56">
        <f t="shared" si="101"/>
        <v>0</v>
      </c>
      <c r="AV244" s="56">
        <f t="shared" si="102"/>
        <v>0</v>
      </c>
      <c r="AW244" s="56">
        <f t="shared" si="103"/>
        <v>0</v>
      </c>
      <c r="AX244" s="57">
        <f t="shared" si="104"/>
        <v>0</v>
      </c>
      <c r="AY244" s="57">
        <f>SUM($AX$7:AX244)</f>
        <v>0</v>
      </c>
      <c r="AZ244" s="56">
        <f t="shared" si="94"/>
        <v>0</v>
      </c>
      <c r="BA244" s="56">
        <f t="shared" si="95"/>
        <v>0</v>
      </c>
      <c r="BB244" s="56">
        <f t="shared" si="96"/>
        <v>0</v>
      </c>
      <c r="BC244" s="56">
        <f t="shared" si="97"/>
        <v>0</v>
      </c>
      <c r="BD244" s="56">
        <f t="shared" si="98"/>
        <v>0</v>
      </c>
      <c r="BE244" s="57">
        <f t="shared" si="105"/>
        <v>0</v>
      </c>
      <c r="BF244" s="57">
        <f>SUM($BE$7:BE244)</f>
        <v>0</v>
      </c>
      <c r="BH244" s="58" t="str">
        <f t="shared" si="113"/>
        <v/>
      </c>
      <c r="BI244" s="58" t="str">
        <f t="shared" si="114"/>
        <v/>
      </c>
      <c r="BJ244" s="58" t="str">
        <f t="shared" si="115"/>
        <v/>
      </c>
      <c r="BK244" s="58" t="str">
        <f t="shared" si="116"/>
        <v/>
      </c>
      <c r="BL244" s="58" t="str">
        <f t="shared" si="117"/>
        <v/>
      </c>
      <c r="BN244" s="58" t="str">
        <f t="shared" si="106"/>
        <v/>
      </c>
      <c r="BO244" s="58" t="str">
        <f t="shared" si="107"/>
        <v/>
      </c>
      <c r="BP244" s="58" t="str">
        <f t="shared" si="108"/>
        <v/>
      </c>
      <c r="BQ244" s="58" t="str">
        <f t="shared" si="109"/>
        <v/>
      </c>
      <c r="BR244" s="58" t="str">
        <f t="shared" si="110"/>
        <v/>
      </c>
    </row>
    <row r="245" spans="15:70" x14ac:dyDescent="0.2">
      <c r="O245" s="47" t="str">
        <f t="shared" si="111"/>
        <v/>
      </c>
      <c r="P245" s="53" t="str">
        <f t="shared" si="118"/>
        <v/>
      </c>
      <c r="Q245" s="169"/>
      <c r="R245" s="170"/>
      <c r="S245" s="170"/>
      <c r="T245" s="170"/>
      <c r="U245" s="171"/>
      <c r="V245" s="168"/>
      <c r="X245" s="47" t="str">
        <f t="shared" si="92"/>
        <v/>
      </c>
      <c r="Y245" s="53" t="str">
        <f t="shared" si="99"/>
        <v/>
      </c>
      <c r="Z245" s="169"/>
      <c r="AA245" s="170"/>
      <c r="AB245" s="170"/>
      <c r="AC245" s="170"/>
      <c r="AD245" s="171"/>
      <c r="AE245" s="168"/>
      <c r="AF245" s="54" t="str">
        <f t="shared" si="112"/>
        <v/>
      </c>
      <c r="AS245" s="56">
        <f t="shared" si="93"/>
        <v>0</v>
      </c>
      <c r="AT245" s="56">
        <f t="shared" si="100"/>
        <v>0</v>
      </c>
      <c r="AU245" s="56">
        <f t="shared" si="101"/>
        <v>0</v>
      </c>
      <c r="AV245" s="56">
        <f t="shared" si="102"/>
        <v>0</v>
      </c>
      <c r="AW245" s="56">
        <f t="shared" si="103"/>
        <v>0</v>
      </c>
      <c r="AX245" s="57">
        <f t="shared" si="104"/>
        <v>0</v>
      </c>
      <c r="AY245" s="57">
        <f>SUM($AX$7:AX245)</f>
        <v>0</v>
      </c>
      <c r="AZ245" s="56">
        <f t="shared" si="94"/>
        <v>0</v>
      </c>
      <c r="BA245" s="56">
        <f t="shared" si="95"/>
        <v>0</v>
      </c>
      <c r="BB245" s="56">
        <f t="shared" si="96"/>
        <v>0</v>
      </c>
      <c r="BC245" s="56">
        <f t="shared" si="97"/>
        <v>0</v>
      </c>
      <c r="BD245" s="56">
        <f t="shared" si="98"/>
        <v>0</v>
      </c>
      <c r="BE245" s="57">
        <f t="shared" si="105"/>
        <v>0</v>
      </c>
      <c r="BF245" s="57">
        <f>SUM($BE$7:BE245)</f>
        <v>0</v>
      </c>
      <c r="BH245" s="58" t="str">
        <f t="shared" si="113"/>
        <v/>
      </c>
      <c r="BI245" s="58" t="str">
        <f t="shared" si="114"/>
        <v/>
      </c>
      <c r="BJ245" s="58" t="str">
        <f t="shared" si="115"/>
        <v/>
      </c>
      <c r="BK245" s="58" t="str">
        <f t="shared" si="116"/>
        <v/>
      </c>
      <c r="BL245" s="58" t="str">
        <f t="shared" si="117"/>
        <v/>
      </c>
      <c r="BN245" s="58" t="str">
        <f t="shared" si="106"/>
        <v/>
      </c>
      <c r="BO245" s="58" t="str">
        <f t="shared" si="107"/>
        <v/>
      </c>
      <c r="BP245" s="58" t="str">
        <f t="shared" si="108"/>
        <v/>
      </c>
      <c r="BQ245" s="58" t="str">
        <f t="shared" si="109"/>
        <v/>
      </c>
      <c r="BR245" s="58" t="str">
        <f t="shared" si="110"/>
        <v/>
      </c>
    </row>
    <row r="246" spans="15:70" x14ac:dyDescent="0.2">
      <c r="O246" s="47" t="str">
        <f t="shared" si="111"/>
        <v/>
      </c>
      <c r="P246" s="53" t="str">
        <f t="shared" si="118"/>
        <v/>
      </c>
      <c r="Q246" s="169"/>
      <c r="R246" s="170"/>
      <c r="S246" s="170"/>
      <c r="T246" s="170"/>
      <c r="U246" s="171"/>
      <c r="V246" s="168"/>
      <c r="X246" s="47" t="str">
        <f t="shared" si="92"/>
        <v/>
      </c>
      <c r="Y246" s="53" t="str">
        <f t="shared" si="99"/>
        <v/>
      </c>
      <c r="Z246" s="169"/>
      <c r="AA246" s="170"/>
      <c r="AB246" s="170"/>
      <c r="AC246" s="170"/>
      <c r="AD246" s="171"/>
      <c r="AE246" s="168"/>
      <c r="AF246" s="54" t="str">
        <f t="shared" si="112"/>
        <v/>
      </c>
      <c r="AS246" s="56">
        <f t="shared" si="93"/>
        <v>0</v>
      </c>
      <c r="AT246" s="56">
        <f t="shared" si="100"/>
        <v>0</v>
      </c>
      <c r="AU246" s="56">
        <f t="shared" si="101"/>
        <v>0</v>
      </c>
      <c r="AV246" s="56">
        <f t="shared" si="102"/>
        <v>0</v>
      </c>
      <c r="AW246" s="56">
        <f t="shared" si="103"/>
        <v>0</v>
      </c>
      <c r="AX246" s="57">
        <f t="shared" si="104"/>
        <v>0</v>
      </c>
      <c r="AY246" s="57">
        <f>SUM($AX$7:AX246)</f>
        <v>0</v>
      </c>
      <c r="AZ246" s="56">
        <f t="shared" si="94"/>
        <v>0</v>
      </c>
      <c r="BA246" s="56">
        <f t="shared" si="95"/>
        <v>0</v>
      </c>
      <c r="BB246" s="56">
        <f t="shared" si="96"/>
        <v>0</v>
      </c>
      <c r="BC246" s="56">
        <f t="shared" si="97"/>
        <v>0</v>
      </c>
      <c r="BD246" s="56">
        <f t="shared" si="98"/>
        <v>0</v>
      </c>
      <c r="BE246" s="57">
        <f t="shared" si="105"/>
        <v>0</v>
      </c>
      <c r="BF246" s="57">
        <f>SUM($BE$7:BE246)</f>
        <v>0</v>
      </c>
      <c r="BH246" s="58" t="str">
        <f t="shared" si="113"/>
        <v/>
      </c>
      <c r="BI246" s="58" t="str">
        <f t="shared" si="114"/>
        <v/>
      </c>
      <c r="BJ246" s="58" t="str">
        <f t="shared" si="115"/>
        <v/>
      </c>
      <c r="BK246" s="58" t="str">
        <f t="shared" si="116"/>
        <v/>
      </c>
      <c r="BL246" s="58" t="str">
        <f t="shared" si="117"/>
        <v/>
      </c>
      <c r="BN246" s="58" t="str">
        <f t="shared" si="106"/>
        <v/>
      </c>
      <c r="BO246" s="58" t="str">
        <f t="shared" si="107"/>
        <v/>
      </c>
      <c r="BP246" s="58" t="str">
        <f t="shared" si="108"/>
        <v/>
      </c>
      <c r="BQ246" s="58" t="str">
        <f t="shared" si="109"/>
        <v/>
      </c>
      <c r="BR246" s="58" t="str">
        <f t="shared" si="110"/>
        <v/>
      </c>
    </row>
    <row r="247" spans="15:70" x14ac:dyDescent="0.2">
      <c r="O247" s="47" t="str">
        <f t="shared" si="111"/>
        <v/>
      </c>
      <c r="P247" s="53" t="str">
        <f t="shared" si="118"/>
        <v/>
      </c>
      <c r="Q247" s="169"/>
      <c r="R247" s="170"/>
      <c r="S247" s="170"/>
      <c r="T247" s="170"/>
      <c r="U247" s="171"/>
      <c r="V247" s="168"/>
      <c r="X247" s="47" t="str">
        <f t="shared" si="92"/>
        <v/>
      </c>
      <c r="Y247" s="53" t="str">
        <f t="shared" si="99"/>
        <v/>
      </c>
      <c r="Z247" s="169"/>
      <c r="AA247" s="170"/>
      <c r="AB247" s="170"/>
      <c r="AC247" s="170"/>
      <c r="AD247" s="171"/>
      <c r="AE247" s="168"/>
      <c r="AF247" s="54" t="str">
        <f t="shared" si="112"/>
        <v/>
      </c>
      <c r="AS247" s="56">
        <f t="shared" si="93"/>
        <v>0</v>
      </c>
      <c r="AT247" s="56">
        <f t="shared" si="100"/>
        <v>0</v>
      </c>
      <c r="AU247" s="56">
        <f t="shared" si="101"/>
        <v>0</v>
      </c>
      <c r="AV247" s="56">
        <f t="shared" si="102"/>
        <v>0</v>
      </c>
      <c r="AW247" s="56">
        <f t="shared" si="103"/>
        <v>0</v>
      </c>
      <c r="AX247" s="57">
        <f t="shared" si="104"/>
        <v>0</v>
      </c>
      <c r="AY247" s="57">
        <f>SUM($AX$7:AX247)</f>
        <v>0</v>
      </c>
      <c r="AZ247" s="56">
        <f t="shared" si="94"/>
        <v>0</v>
      </c>
      <c r="BA247" s="56">
        <f t="shared" si="95"/>
        <v>0</v>
      </c>
      <c r="BB247" s="56">
        <f t="shared" si="96"/>
        <v>0</v>
      </c>
      <c r="BC247" s="56">
        <f t="shared" si="97"/>
        <v>0</v>
      </c>
      <c r="BD247" s="56">
        <f t="shared" si="98"/>
        <v>0</v>
      </c>
      <c r="BE247" s="57">
        <f t="shared" si="105"/>
        <v>0</v>
      </c>
      <c r="BF247" s="57">
        <f>SUM($BE$7:BE247)</f>
        <v>0</v>
      </c>
      <c r="BH247" s="58" t="str">
        <f t="shared" si="113"/>
        <v/>
      </c>
      <c r="BI247" s="58" t="str">
        <f t="shared" si="114"/>
        <v/>
      </c>
      <c r="BJ247" s="58" t="str">
        <f t="shared" si="115"/>
        <v/>
      </c>
      <c r="BK247" s="58" t="str">
        <f t="shared" si="116"/>
        <v/>
      </c>
      <c r="BL247" s="58" t="str">
        <f t="shared" si="117"/>
        <v/>
      </c>
      <c r="BN247" s="58" t="str">
        <f t="shared" si="106"/>
        <v/>
      </c>
      <c r="BO247" s="58" t="str">
        <f t="shared" si="107"/>
        <v/>
      </c>
      <c r="BP247" s="58" t="str">
        <f t="shared" si="108"/>
        <v/>
      </c>
      <c r="BQ247" s="58" t="str">
        <f t="shared" si="109"/>
        <v/>
      </c>
      <c r="BR247" s="58" t="str">
        <f t="shared" si="110"/>
        <v/>
      </c>
    </row>
    <row r="248" spans="15:70" x14ac:dyDescent="0.2">
      <c r="O248" s="47" t="str">
        <f t="shared" si="111"/>
        <v/>
      </c>
      <c r="P248" s="53" t="str">
        <f t="shared" si="118"/>
        <v/>
      </c>
      <c r="Q248" s="169"/>
      <c r="R248" s="170"/>
      <c r="S248" s="170"/>
      <c r="T248" s="170"/>
      <c r="U248" s="171"/>
      <c r="V248" s="168"/>
      <c r="X248" s="47" t="str">
        <f t="shared" si="92"/>
        <v/>
      </c>
      <c r="Y248" s="53" t="str">
        <f t="shared" si="99"/>
        <v/>
      </c>
      <c r="Z248" s="169"/>
      <c r="AA248" s="170"/>
      <c r="AB248" s="170"/>
      <c r="AC248" s="170"/>
      <c r="AD248" s="171"/>
      <c r="AE248" s="168"/>
      <c r="AF248" s="54" t="str">
        <f t="shared" si="112"/>
        <v/>
      </c>
      <c r="AS248" s="56">
        <f t="shared" si="93"/>
        <v>0</v>
      </c>
      <c r="AT248" s="56">
        <f t="shared" si="100"/>
        <v>0</v>
      </c>
      <c r="AU248" s="56">
        <f t="shared" si="101"/>
        <v>0</v>
      </c>
      <c r="AV248" s="56">
        <f t="shared" si="102"/>
        <v>0</v>
      </c>
      <c r="AW248" s="56">
        <f t="shared" si="103"/>
        <v>0</v>
      </c>
      <c r="AX248" s="57">
        <f t="shared" si="104"/>
        <v>0</v>
      </c>
      <c r="AY248" s="57">
        <f>SUM($AX$7:AX248)</f>
        <v>0</v>
      </c>
      <c r="AZ248" s="56">
        <f t="shared" si="94"/>
        <v>0</v>
      </c>
      <c r="BA248" s="56">
        <f t="shared" si="95"/>
        <v>0</v>
      </c>
      <c r="BB248" s="56">
        <f t="shared" si="96"/>
        <v>0</v>
      </c>
      <c r="BC248" s="56">
        <f t="shared" si="97"/>
        <v>0</v>
      </c>
      <c r="BD248" s="56">
        <f t="shared" si="98"/>
        <v>0</v>
      </c>
      <c r="BE248" s="57">
        <f t="shared" si="105"/>
        <v>0</v>
      </c>
      <c r="BF248" s="57">
        <f>SUM($BE$7:BE248)</f>
        <v>0</v>
      </c>
      <c r="BH248" s="58" t="str">
        <f t="shared" si="113"/>
        <v/>
      </c>
      <c r="BI248" s="58" t="str">
        <f t="shared" si="114"/>
        <v/>
      </c>
      <c r="BJ248" s="58" t="str">
        <f t="shared" si="115"/>
        <v/>
      </c>
      <c r="BK248" s="58" t="str">
        <f t="shared" si="116"/>
        <v/>
      </c>
      <c r="BL248" s="58" t="str">
        <f t="shared" si="117"/>
        <v/>
      </c>
      <c r="BN248" s="58" t="str">
        <f t="shared" si="106"/>
        <v/>
      </c>
      <c r="BO248" s="58" t="str">
        <f t="shared" si="107"/>
        <v/>
      </c>
      <c r="BP248" s="58" t="str">
        <f t="shared" si="108"/>
        <v/>
      </c>
      <c r="BQ248" s="58" t="str">
        <f t="shared" si="109"/>
        <v/>
      </c>
      <c r="BR248" s="58" t="str">
        <f t="shared" si="110"/>
        <v/>
      </c>
    </row>
    <row r="249" spans="15:70" x14ac:dyDescent="0.2">
      <c r="O249" s="47" t="str">
        <f t="shared" si="111"/>
        <v/>
      </c>
      <c r="P249" s="53" t="str">
        <f t="shared" si="118"/>
        <v/>
      </c>
      <c r="Q249" s="169"/>
      <c r="R249" s="170"/>
      <c r="S249" s="170"/>
      <c r="T249" s="170"/>
      <c r="U249" s="171"/>
      <c r="V249" s="168"/>
      <c r="X249" s="47" t="str">
        <f t="shared" si="92"/>
        <v/>
      </c>
      <c r="Y249" s="53" t="str">
        <f t="shared" si="99"/>
        <v/>
      </c>
      <c r="Z249" s="169"/>
      <c r="AA249" s="170"/>
      <c r="AB249" s="170"/>
      <c r="AC249" s="170"/>
      <c r="AD249" s="171"/>
      <c r="AE249" s="168"/>
      <c r="AF249" s="54" t="str">
        <f t="shared" si="112"/>
        <v/>
      </c>
      <c r="AS249" s="56">
        <f t="shared" si="93"/>
        <v>0</v>
      </c>
      <c r="AT249" s="56">
        <f t="shared" si="100"/>
        <v>0</v>
      </c>
      <c r="AU249" s="56">
        <f t="shared" si="101"/>
        <v>0</v>
      </c>
      <c r="AV249" s="56">
        <f t="shared" si="102"/>
        <v>0</v>
      </c>
      <c r="AW249" s="56">
        <f t="shared" si="103"/>
        <v>0</v>
      </c>
      <c r="AX249" s="57">
        <f t="shared" si="104"/>
        <v>0</v>
      </c>
      <c r="AY249" s="57">
        <f>SUM($AX$7:AX249)</f>
        <v>0</v>
      </c>
      <c r="AZ249" s="56">
        <f t="shared" si="94"/>
        <v>0</v>
      </c>
      <c r="BA249" s="56">
        <f t="shared" si="95"/>
        <v>0</v>
      </c>
      <c r="BB249" s="56">
        <f t="shared" si="96"/>
        <v>0</v>
      </c>
      <c r="BC249" s="56">
        <f t="shared" si="97"/>
        <v>0</v>
      </c>
      <c r="BD249" s="56">
        <f t="shared" si="98"/>
        <v>0</v>
      </c>
      <c r="BE249" s="57">
        <f t="shared" si="105"/>
        <v>0</v>
      </c>
      <c r="BF249" s="57">
        <f>SUM($BE$7:BE249)</f>
        <v>0</v>
      </c>
      <c r="BH249" s="58" t="str">
        <f t="shared" si="113"/>
        <v/>
      </c>
      <c r="BI249" s="58" t="str">
        <f t="shared" si="114"/>
        <v/>
      </c>
      <c r="BJ249" s="58" t="str">
        <f t="shared" si="115"/>
        <v/>
      </c>
      <c r="BK249" s="58" t="str">
        <f t="shared" si="116"/>
        <v/>
      </c>
      <c r="BL249" s="58" t="str">
        <f t="shared" si="117"/>
        <v/>
      </c>
      <c r="BN249" s="58" t="str">
        <f t="shared" si="106"/>
        <v/>
      </c>
      <c r="BO249" s="58" t="str">
        <f t="shared" si="107"/>
        <v/>
      </c>
      <c r="BP249" s="58" t="str">
        <f t="shared" si="108"/>
        <v/>
      </c>
      <c r="BQ249" s="58" t="str">
        <f t="shared" si="109"/>
        <v/>
      </c>
      <c r="BR249" s="58" t="str">
        <f t="shared" si="110"/>
        <v/>
      </c>
    </row>
    <row r="250" spans="15:70" x14ac:dyDescent="0.2">
      <c r="O250" s="47" t="str">
        <f t="shared" si="111"/>
        <v/>
      </c>
      <c r="P250" s="53" t="str">
        <f t="shared" si="118"/>
        <v/>
      </c>
      <c r="Q250" s="169"/>
      <c r="R250" s="170"/>
      <c r="S250" s="170"/>
      <c r="T250" s="170"/>
      <c r="U250" s="171"/>
      <c r="V250" s="168"/>
      <c r="X250" s="47" t="str">
        <f t="shared" si="92"/>
        <v/>
      </c>
      <c r="Y250" s="53" t="str">
        <f t="shared" si="99"/>
        <v/>
      </c>
      <c r="Z250" s="169"/>
      <c r="AA250" s="170"/>
      <c r="AB250" s="170"/>
      <c r="AC250" s="170"/>
      <c r="AD250" s="171"/>
      <c r="AE250" s="168"/>
      <c r="AF250" s="54" t="str">
        <f t="shared" si="112"/>
        <v/>
      </c>
      <c r="AS250" s="56">
        <f t="shared" si="93"/>
        <v>0</v>
      </c>
      <c r="AT250" s="56">
        <f t="shared" si="100"/>
        <v>0</v>
      </c>
      <c r="AU250" s="56">
        <f t="shared" si="101"/>
        <v>0</v>
      </c>
      <c r="AV250" s="56">
        <f t="shared" si="102"/>
        <v>0</v>
      </c>
      <c r="AW250" s="56">
        <f t="shared" si="103"/>
        <v>0</v>
      </c>
      <c r="AX250" s="57">
        <f t="shared" si="104"/>
        <v>0</v>
      </c>
      <c r="AY250" s="57">
        <f>SUM($AX$7:AX250)</f>
        <v>0</v>
      </c>
      <c r="AZ250" s="56">
        <f t="shared" si="94"/>
        <v>0</v>
      </c>
      <c r="BA250" s="56">
        <f t="shared" si="95"/>
        <v>0</v>
      </c>
      <c r="BB250" s="56">
        <f t="shared" si="96"/>
        <v>0</v>
      </c>
      <c r="BC250" s="56">
        <f t="shared" si="97"/>
        <v>0</v>
      </c>
      <c r="BD250" s="56">
        <f t="shared" si="98"/>
        <v>0</v>
      </c>
      <c r="BE250" s="57">
        <f t="shared" si="105"/>
        <v>0</v>
      </c>
      <c r="BF250" s="57">
        <f>SUM($BE$7:BE250)</f>
        <v>0</v>
      </c>
      <c r="BH250" s="58" t="str">
        <f t="shared" si="113"/>
        <v/>
      </c>
      <c r="BI250" s="58" t="str">
        <f t="shared" si="114"/>
        <v/>
      </c>
      <c r="BJ250" s="58" t="str">
        <f t="shared" si="115"/>
        <v/>
      </c>
      <c r="BK250" s="58" t="str">
        <f t="shared" si="116"/>
        <v/>
      </c>
      <c r="BL250" s="58" t="str">
        <f t="shared" si="117"/>
        <v/>
      </c>
      <c r="BN250" s="58" t="str">
        <f t="shared" si="106"/>
        <v/>
      </c>
      <c r="BO250" s="58" t="str">
        <f t="shared" si="107"/>
        <v/>
      </c>
      <c r="BP250" s="58" t="str">
        <f t="shared" si="108"/>
        <v/>
      </c>
      <c r="BQ250" s="58" t="str">
        <f t="shared" si="109"/>
        <v/>
      </c>
      <c r="BR250" s="58" t="str">
        <f t="shared" si="110"/>
        <v/>
      </c>
    </row>
    <row r="251" spans="15:70" x14ac:dyDescent="0.2">
      <c r="O251" s="47" t="str">
        <f t="shared" si="111"/>
        <v/>
      </c>
      <c r="P251" s="53" t="str">
        <f t="shared" si="118"/>
        <v/>
      </c>
      <c r="Q251" s="169"/>
      <c r="R251" s="170"/>
      <c r="S251" s="170"/>
      <c r="T251" s="170"/>
      <c r="U251" s="171"/>
      <c r="V251" s="168"/>
      <c r="X251" s="47" t="str">
        <f t="shared" si="92"/>
        <v/>
      </c>
      <c r="Y251" s="53" t="str">
        <f t="shared" si="99"/>
        <v/>
      </c>
      <c r="Z251" s="169"/>
      <c r="AA251" s="170"/>
      <c r="AB251" s="170"/>
      <c r="AC251" s="170"/>
      <c r="AD251" s="171"/>
      <c r="AE251" s="168"/>
      <c r="AF251" s="54" t="str">
        <f t="shared" si="112"/>
        <v/>
      </c>
      <c r="AS251" s="56">
        <f t="shared" si="93"/>
        <v>0</v>
      </c>
      <c r="AT251" s="56">
        <f t="shared" si="100"/>
        <v>0</v>
      </c>
      <c r="AU251" s="56">
        <f t="shared" si="101"/>
        <v>0</v>
      </c>
      <c r="AV251" s="56">
        <f t="shared" si="102"/>
        <v>0</v>
      </c>
      <c r="AW251" s="56">
        <f t="shared" si="103"/>
        <v>0</v>
      </c>
      <c r="AX251" s="57">
        <f t="shared" si="104"/>
        <v>0</v>
      </c>
      <c r="AY251" s="57">
        <f>SUM($AX$7:AX251)</f>
        <v>0</v>
      </c>
      <c r="AZ251" s="56">
        <f t="shared" si="94"/>
        <v>0</v>
      </c>
      <c r="BA251" s="56">
        <f t="shared" si="95"/>
        <v>0</v>
      </c>
      <c r="BB251" s="56">
        <f t="shared" si="96"/>
        <v>0</v>
      </c>
      <c r="BC251" s="56">
        <f t="shared" si="97"/>
        <v>0</v>
      </c>
      <c r="BD251" s="56">
        <f t="shared" si="98"/>
        <v>0</v>
      </c>
      <c r="BE251" s="57">
        <f t="shared" si="105"/>
        <v>0</v>
      </c>
      <c r="BF251" s="57">
        <f>SUM($BE$7:BE251)</f>
        <v>0</v>
      </c>
      <c r="BH251" s="58" t="str">
        <f t="shared" si="113"/>
        <v/>
      </c>
      <c r="BI251" s="58" t="str">
        <f t="shared" si="114"/>
        <v/>
      </c>
      <c r="BJ251" s="58" t="str">
        <f t="shared" si="115"/>
        <v/>
      </c>
      <c r="BK251" s="58" t="str">
        <f t="shared" si="116"/>
        <v/>
      </c>
      <c r="BL251" s="58" t="str">
        <f t="shared" si="117"/>
        <v/>
      </c>
      <c r="BN251" s="58" t="str">
        <f t="shared" si="106"/>
        <v/>
      </c>
      <c r="BO251" s="58" t="str">
        <f t="shared" si="107"/>
        <v/>
      </c>
      <c r="BP251" s="58" t="str">
        <f t="shared" si="108"/>
        <v/>
      </c>
      <c r="BQ251" s="58" t="str">
        <f t="shared" si="109"/>
        <v/>
      </c>
      <c r="BR251" s="58" t="str">
        <f t="shared" si="110"/>
        <v/>
      </c>
    </row>
    <row r="252" spans="15:70" x14ac:dyDescent="0.2">
      <c r="O252" s="47" t="str">
        <f t="shared" si="111"/>
        <v/>
      </c>
      <c r="P252" s="53" t="str">
        <f t="shared" si="118"/>
        <v/>
      </c>
      <c r="Q252" s="169"/>
      <c r="R252" s="170"/>
      <c r="S252" s="170"/>
      <c r="T252" s="170"/>
      <c r="U252" s="171"/>
      <c r="V252" s="168"/>
      <c r="X252" s="47" t="str">
        <f t="shared" si="92"/>
        <v/>
      </c>
      <c r="Y252" s="53" t="str">
        <f t="shared" si="99"/>
        <v/>
      </c>
      <c r="Z252" s="169"/>
      <c r="AA252" s="170"/>
      <c r="AB252" s="170"/>
      <c r="AC252" s="170"/>
      <c r="AD252" s="171"/>
      <c r="AE252" s="168"/>
      <c r="AF252" s="54" t="str">
        <f t="shared" si="112"/>
        <v/>
      </c>
      <c r="AS252" s="56">
        <f t="shared" si="93"/>
        <v>0</v>
      </c>
      <c r="AT252" s="56">
        <f t="shared" si="100"/>
        <v>0</v>
      </c>
      <c r="AU252" s="56">
        <f t="shared" si="101"/>
        <v>0</v>
      </c>
      <c r="AV252" s="56">
        <f t="shared" si="102"/>
        <v>0</v>
      </c>
      <c r="AW252" s="56">
        <f t="shared" si="103"/>
        <v>0</v>
      </c>
      <c r="AX252" s="57">
        <f t="shared" si="104"/>
        <v>0</v>
      </c>
      <c r="AY252" s="57">
        <f>SUM($AX$7:AX252)</f>
        <v>0</v>
      </c>
      <c r="AZ252" s="56">
        <f t="shared" si="94"/>
        <v>0</v>
      </c>
      <c r="BA252" s="56">
        <f t="shared" si="95"/>
        <v>0</v>
      </c>
      <c r="BB252" s="56">
        <f t="shared" si="96"/>
        <v>0</v>
      </c>
      <c r="BC252" s="56">
        <f t="shared" si="97"/>
        <v>0</v>
      </c>
      <c r="BD252" s="56">
        <f t="shared" si="98"/>
        <v>0</v>
      </c>
      <c r="BE252" s="57">
        <f t="shared" si="105"/>
        <v>0</v>
      </c>
      <c r="BF252" s="57">
        <f>SUM($BE$7:BE252)</f>
        <v>0</v>
      </c>
      <c r="BH252" s="58" t="str">
        <f t="shared" si="113"/>
        <v/>
      </c>
      <c r="BI252" s="58" t="str">
        <f t="shared" si="114"/>
        <v/>
      </c>
      <c r="BJ252" s="58" t="str">
        <f t="shared" si="115"/>
        <v/>
      </c>
      <c r="BK252" s="58" t="str">
        <f t="shared" si="116"/>
        <v/>
      </c>
      <c r="BL252" s="58" t="str">
        <f t="shared" si="117"/>
        <v/>
      </c>
      <c r="BN252" s="58" t="str">
        <f t="shared" si="106"/>
        <v/>
      </c>
      <c r="BO252" s="58" t="str">
        <f t="shared" si="107"/>
        <v/>
      </c>
      <c r="BP252" s="58" t="str">
        <f t="shared" si="108"/>
        <v/>
      </c>
      <c r="BQ252" s="58" t="str">
        <f t="shared" si="109"/>
        <v/>
      </c>
      <c r="BR252" s="58" t="str">
        <f t="shared" si="110"/>
        <v/>
      </c>
    </row>
    <row r="253" spans="15:70" x14ac:dyDescent="0.2">
      <c r="O253" s="47" t="str">
        <f t="shared" si="111"/>
        <v/>
      </c>
      <c r="P253" s="53" t="str">
        <f t="shared" si="118"/>
        <v/>
      </c>
      <c r="Q253" s="169"/>
      <c r="R253" s="170"/>
      <c r="S253" s="170"/>
      <c r="T253" s="170"/>
      <c r="U253" s="171"/>
      <c r="V253" s="168"/>
      <c r="X253" s="47" t="str">
        <f t="shared" si="92"/>
        <v/>
      </c>
      <c r="Y253" s="53" t="str">
        <f t="shared" si="99"/>
        <v/>
      </c>
      <c r="Z253" s="169"/>
      <c r="AA253" s="170"/>
      <c r="AB253" s="170"/>
      <c r="AC253" s="170"/>
      <c r="AD253" s="171"/>
      <c r="AE253" s="168"/>
      <c r="AF253" s="54" t="str">
        <f t="shared" si="112"/>
        <v/>
      </c>
      <c r="AS253" s="56">
        <f t="shared" si="93"/>
        <v>0</v>
      </c>
      <c r="AT253" s="56">
        <f t="shared" si="100"/>
        <v>0</v>
      </c>
      <c r="AU253" s="56">
        <f t="shared" si="101"/>
        <v>0</v>
      </c>
      <c r="AV253" s="56">
        <f t="shared" si="102"/>
        <v>0</v>
      </c>
      <c r="AW253" s="56">
        <f t="shared" si="103"/>
        <v>0</v>
      </c>
      <c r="AX253" s="57">
        <f t="shared" si="104"/>
        <v>0</v>
      </c>
      <c r="AY253" s="57">
        <f>SUM($AX$7:AX253)</f>
        <v>0</v>
      </c>
      <c r="AZ253" s="56">
        <f t="shared" si="94"/>
        <v>0</v>
      </c>
      <c r="BA253" s="56">
        <f t="shared" si="95"/>
        <v>0</v>
      </c>
      <c r="BB253" s="56">
        <f t="shared" si="96"/>
        <v>0</v>
      </c>
      <c r="BC253" s="56">
        <f t="shared" si="97"/>
        <v>0</v>
      </c>
      <c r="BD253" s="56">
        <f t="shared" si="98"/>
        <v>0</v>
      </c>
      <c r="BE253" s="57">
        <f t="shared" si="105"/>
        <v>0</v>
      </c>
      <c r="BF253" s="57">
        <f>SUM($BE$7:BE253)</f>
        <v>0</v>
      </c>
      <c r="BH253" s="58" t="str">
        <f t="shared" si="113"/>
        <v/>
      </c>
      <c r="BI253" s="58" t="str">
        <f t="shared" si="114"/>
        <v/>
      </c>
      <c r="BJ253" s="58" t="str">
        <f t="shared" si="115"/>
        <v/>
      </c>
      <c r="BK253" s="58" t="str">
        <f t="shared" si="116"/>
        <v/>
      </c>
      <c r="BL253" s="58" t="str">
        <f t="shared" si="117"/>
        <v/>
      </c>
      <c r="BN253" s="58" t="str">
        <f t="shared" si="106"/>
        <v/>
      </c>
      <c r="BO253" s="58" t="str">
        <f t="shared" si="107"/>
        <v/>
      </c>
      <c r="BP253" s="58" t="str">
        <f t="shared" si="108"/>
        <v/>
      </c>
      <c r="BQ253" s="58" t="str">
        <f t="shared" si="109"/>
        <v/>
      </c>
      <c r="BR253" s="58" t="str">
        <f t="shared" si="110"/>
        <v/>
      </c>
    </row>
    <row r="254" spans="15:70" x14ac:dyDescent="0.2">
      <c r="O254" s="47" t="str">
        <f t="shared" si="111"/>
        <v/>
      </c>
      <c r="P254" s="53" t="str">
        <f t="shared" si="118"/>
        <v/>
      </c>
      <c r="Q254" s="169"/>
      <c r="R254" s="170"/>
      <c r="S254" s="170"/>
      <c r="T254" s="170"/>
      <c r="U254" s="171"/>
      <c r="V254" s="168"/>
      <c r="X254" s="47" t="str">
        <f t="shared" si="92"/>
        <v/>
      </c>
      <c r="Y254" s="53" t="str">
        <f t="shared" si="99"/>
        <v/>
      </c>
      <c r="Z254" s="169"/>
      <c r="AA254" s="170"/>
      <c r="AB254" s="170"/>
      <c r="AC254" s="170"/>
      <c r="AD254" s="171"/>
      <c r="AE254" s="168"/>
      <c r="AF254" s="54" t="str">
        <f t="shared" si="112"/>
        <v/>
      </c>
      <c r="AS254" s="56">
        <f t="shared" si="93"/>
        <v>0</v>
      </c>
      <c r="AT254" s="56">
        <f t="shared" si="100"/>
        <v>0</v>
      </c>
      <c r="AU254" s="56">
        <f t="shared" si="101"/>
        <v>0</v>
      </c>
      <c r="AV254" s="56">
        <f t="shared" si="102"/>
        <v>0</v>
      </c>
      <c r="AW254" s="56">
        <f t="shared" si="103"/>
        <v>0</v>
      </c>
      <c r="AX254" s="57">
        <f t="shared" si="104"/>
        <v>0</v>
      </c>
      <c r="AY254" s="57">
        <f>SUM($AX$7:AX254)</f>
        <v>0</v>
      </c>
      <c r="AZ254" s="56">
        <f t="shared" si="94"/>
        <v>0</v>
      </c>
      <c r="BA254" s="56">
        <f t="shared" si="95"/>
        <v>0</v>
      </c>
      <c r="BB254" s="56">
        <f t="shared" si="96"/>
        <v>0</v>
      </c>
      <c r="BC254" s="56">
        <f t="shared" si="97"/>
        <v>0</v>
      </c>
      <c r="BD254" s="56">
        <f t="shared" si="98"/>
        <v>0</v>
      </c>
      <c r="BE254" s="57">
        <f t="shared" si="105"/>
        <v>0</v>
      </c>
      <c r="BF254" s="57">
        <f>SUM($BE$7:BE254)</f>
        <v>0</v>
      </c>
      <c r="BH254" s="58" t="str">
        <f t="shared" si="113"/>
        <v/>
      </c>
      <c r="BI254" s="58" t="str">
        <f t="shared" si="114"/>
        <v/>
      </c>
      <c r="BJ254" s="58" t="str">
        <f t="shared" si="115"/>
        <v/>
      </c>
      <c r="BK254" s="58" t="str">
        <f t="shared" si="116"/>
        <v/>
      </c>
      <c r="BL254" s="58" t="str">
        <f t="shared" si="117"/>
        <v/>
      </c>
      <c r="BN254" s="58" t="str">
        <f t="shared" si="106"/>
        <v/>
      </c>
      <c r="BO254" s="58" t="str">
        <f t="shared" si="107"/>
        <v/>
      </c>
      <c r="BP254" s="58" t="str">
        <f t="shared" si="108"/>
        <v/>
      </c>
      <c r="BQ254" s="58" t="str">
        <f t="shared" si="109"/>
        <v/>
      </c>
      <c r="BR254" s="58" t="str">
        <f t="shared" si="110"/>
        <v/>
      </c>
    </row>
    <row r="255" spans="15:70" x14ac:dyDescent="0.2">
      <c r="O255" s="47" t="str">
        <f t="shared" si="111"/>
        <v/>
      </c>
      <c r="P255" s="53" t="str">
        <f t="shared" si="118"/>
        <v/>
      </c>
      <c r="Q255" s="169"/>
      <c r="R255" s="170"/>
      <c r="S255" s="170"/>
      <c r="T255" s="170"/>
      <c r="U255" s="171"/>
      <c r="V255" s="168"/>
      <c r="X255" s="47" t="str">
        <f t="shared" si="92"/>
        <v/>
      </c>
      <c r="Y255" s="53" t="str">
        <f t="shared" si="99"/>
        <v/>
      </c>
      <c r="Z255" s="169"/>
      <c r="AA255" s="170"/>
      <c r="AB255" s="170"/>
      <c r="AC255" s="170"/>
      <c r="AD255" s="171"/>
      <c r="AE255" s="168"/>
      <c r="AF255" s="54" t="str">
        <f t="shared" si="112"/>
        <v/>
      </c>
      <c r="AS255" s="56">
        <f t="shared" si="93"/>
        <v>0</v>
      </c>
      <c r="AT255" s="56">
        <f t="shared" si="100"/>
        <v>0</v>
      </c>
      <c r="AU255" s="56">
        <f t="shared" si="101"/>
        <v>0</v>
      </c>
      <c r="AV255" s="56">
        <f t="shared" si="102"/>
        <v>0</v>
      </c>
      <c r="AW255" s="56">
        <f t="shared" si="103"/>
        <v>0</v>
      </c>
      <c r="AX255" s="57">
        <f t="shared" si="104"/>
        <v>0</v>
      </c>
      <c r="AY255" s="57">
        <f>SUM($AX$7:AX255)</f>
        <v>0</v>
      </c>
      <c r="AZ255" s="56">
        <f t="shared" si="94"/>
        <v>0</v>
      </c>
      <c r="BA255" s="56">
        <f t="shared" si="95"/>
        <v>0</v>
      </c>
      <c r="BB255" s="56">
        <f t="shared" si="96"/>
        <v>0</v>
      </c>
      <c r="BC255" s="56">
        <f t="shared" si="97"/>
        <v>0</v>
      </c>
      <c r="BD255" s="56">
        <f t="shared" si="98"/>
        <v>0</v>
      </c>
      <c r="BE255" s="57">
        <f t="shared" si="105"/>
        <v>0</v>
      </c>
      <c r="BF255" s="57">
        <f>SUM($BE$7:BE255)</f>
        <v>0</v>
      </c>
      <c r="BH255" s="58" t="str">
        <f t="shared" si="113"/>
        <v/>
      </c>
      <c r="BI255" s="58" t="str">
        <f t="shared" si="114"/>
        <v/>
      </c>
      <c r="BJ255" s="58" t="str">
        <f t="shared" si="115"/>
        <v/>
      </c>
      <c r="BK255" s="58" t="str">
        <f t="shared" si="116"/>
        <v/>
      </c>
      <c r="BL255" s="58" t="str">
        <f t="shared" si="117"/>
        <v/>
      </c>
      <c r="BN255" s="58" t="str">
        <f t="shared" si="106"/>
        <v/>
      </c>
      <c r="BO255" s="58" t="str">
        <f t="shared" si="107"/>
        <v/>
      </c>
      <c r="BP255" s="58" t="str">
        <f t="shared" si="108"/>
        <v/>
      </c>
      <c r="BQ255" s="58" t="str">
        <f t="shared" si="109"/>
        <v/>
      </c>
      <c r="BR255" s="58" t="str">
        <f t="shared" si="110"/>
        <v/>
      </c>
    </row>
    <row r="256" spans="15:70" x14ac:dyDescent="0.2">
      <c r="O256" s="47" t="str">
        <f t="shared" si="111"/>
        <v/>
      </c>
      <c r="P256" s="53" t="str">
        <f t="shared" si="118"/>
        <v/>
      </c>
      <c r="Q256" s="169"/>
      <c r="R256" s="170"/>
      <c r="S256" s="170"/>
      <c r="T256" s="170"/>
      <c r="U256" s="171"/>
      <c r="V256" s="168"/>
      <c r="X256" s="47" t="str">
        <f t="shared" si="92"/>
        <v/>
      </c>
      <c r="Y256" s="53" t="str">
        <f t="shared" si="99"/>
        <v/>
      </c>
      <c r="Z256" s="169"/>
      <c r="AA256" s="170"/>
      <c r="AB256" s="170"/>
      <c r="AC256" s="170"/>
      <c r="AD256" s="171"/>
      <c r="AE256" s="168"/>
      <c r="AF256" s="54" t="str">
        <f t="shared" si="112"/>
        <v/>
      </c>
      <c r="AS256" s="56">
        <f t="shared" si="93"/>
        <v>0</v>
      </c>
      <c r="AT256" s="56">
        <f t="shared" si="100"/>
        <v>0</v>
      </c>
      <c r="AU256" s="56">
        <f t="shared" si="101"/>
        <v>0</v>
      </c>
      <c r="AV256" s="56">
        <f t="shared" si="102"/>
        <v>0</v>
      </c>
      <c r="AW256" s="56">
        <f t="shared" si="103"/>
        <v>0</v>
      </c>
      <c r="AX256" s="57">
        <f t="shared" si="104"/>
        <v>0</v>
      </c>
      <c r="AY256" s="57">
        <f>SUM($AX$7:AX256)</f>
        <v>0</v>
      </c>
      <c r="AZ256" s="56">
        <f t="shared" si="94"/>
        <v>0</v>
      </c>
      <c r="BA256" s="56">
        <f t="shared" si="95"/>
        <v>0</v>
      </c>
      <c r="BB256" s="56">
        <f t="shared" si="96"/>
        <v>0</v>
      </c>
      <c r="BC256" s="56">
        <f t="shared" si="97"/>
        <v>0</v>
      </c>
      <c r="BD256" s="56">
        <f t="shared" si="98"/>
        <v>0</v>
      </c>
      <c r="BE256" s="57">
        <f t="shared" si="105"/>
        <v>0</v>
      </c>
      <c r="BF256" s="57">
        <f>SUM($BE$7:BE256)</f>
        <v>0</v>
      </c>
      <c r="BH256" s="58" t="str">
        <f t="shared" si="113"/>
        <v/>
      </c>
      <c r="BI256" s="58" t="str">
        <f t="shared" si="114"/>
        <v/>
      </c>
      <c r="BJ256" s="58" t="str">
        <f t="shared" si="115"/>
        <v/>
      </c>
      <c r="BK256" s="58" t="str">
        <f t="shared" si="116"/>
        <v/>
      </c>
      <c r="BL256" s="58" t="str">
        <f t="shared" si="117"/>
        <v/>
      </c>
      <c r="BN256" s="58" t="str">
        <f t="shared" si="106"/>
        <v/>
      </c>
      <c r="BO256" s="58" t="str">
        <f t="shared" si="107"/>
        <v/>
      </c>
      <c r="BP256" s="58" t="str">
        <f t="shared" si="108"/>
        <v/>
      </c>
      <c r="BQ256" s="58" t="str">
        <f t="shared" si="109"/>
        <v/>
      </c>
      <c r="BR256" s="58" t="str">
        <f t="shared" si="110"/>
        <v/>
      </c>
    </row>
    <row r="257" spans="15:70" x14ac:dyDescent="0.2">
      <c r="O257" s="47" t="str">
        <f t="shared" si="111"/>
        <v/>
      </c>
      <c r="P257" s="53" t="str">
        <f t="shared" si="118"/>
        <v/>
      </c>
      <c r="Q257" s="169"/>
      <c r="R257" s="170"/>
      <c r="S257" s="170"/>
      <c r="T257" s="170"/>
      <c r="U257" s="171"/>
      <c r="V257" s="168"/>
      <c r="X257" s="47" t="str">
        <f t="shared" si="92"/>
        <v/>
      </c>
      <c r="Y257" s="53" t="str">
        <f t="shared" si="99"/>
        <v/>
      </c>
      <c r="Z257" s="169"/>
      <c r="AA257" s="170"/>
      <c r="AB257" s="170"/>
      <c r="AC257" s="170"/>
      <c r="AD257" s="171"/>
      <c r="AE257" s="168"/>
      <c r="AF257" s="54" t="str">
        <f t="shared" si="112"/>
        <v/>
      </c>
      <c r="AS257" s="56">
        <f t="shared" si="93"/>
        <v>0</v>
      </c>
      <c r="AT257" s="56">
        <f t="shared" si="100"/>
        <v>0</v>
      </c>
      <c r="AU257" s="56">
        <f t="shared" si="101"/>
        <v>0</v>
      </c>
      <c r="AV257" s="56">
        <f t="shared" si="102"/>
        <v>0</v>
      </c>
      <c r="AW257" s="56">
        <f t="shared" si="103"/>
        <v>0</v>
      </c>
      <c r="AX257" s="57">
        <f t="shared" si="104"/>
        <v>0</v>
      </c>
      <c r="AY257" s="57">
        <f>SUM($AX$7:AX257)</f>
        <v>0</v>
      </c>
      <c r="AZ257" s="56">
        <f t="shared" si="94"/>
        <v>0</v>
      </c>
      <c r="BA257" s="56">
        <f t="shared" si="95"/>
        <v>0</v>
      </c>
      <c r="BB257" s="56">
        <f t="shared" si="96"/>
        <v>0</v>
      </c>
      <c r="BC257" s="56">
        <f t="shared" si="97"/>
        <v>0</v>
      </c>
      <c r="BD257" s="56">
        <f t="shared" si="98"/>
        <v>0</v>
      </c>
      <c r="BE257" s="57">
        <f t="shared" si="105"/>
        <v>0</v>
      </c>
      <c r="BF257" s="57">
        <f>SUM($BE$7:BE257)</f>
        <v>0</v>
      </c>
      <c r="BH257" s="58" t="str">
        <f t="shared" si="113"/>
        <v/>
      </c>
      <c r="BI257" s="58" t="str">
        <f t="shared" si="114"/>
        <v/>
      </c>
      <c r="BJ257" s="58" t="str">
        <f t="shared" si="115"/>
        <v/>
      </c>
      <c r="BK257" s="58" t="str">
        <f t="shared" si="116"/>
        <v/>
      </c>
      <c r="BL257" s="58" t="str">
        <f t="shared" si="117"/>
        <v/>
      </c>
      <c r="BN257" s="58" t="str">
        <f t="shared" si="106"/>
        <v/>
      </c>
      <c r="BO257" s="58" t="str">
        <f t="shared" si="107"/>
        <v/>
      </c>
      <c r="BP257" s="58" t="str">
        <f t="shared" si="108"/>
        <v/>
      </c>
      <c r="BQ257" s="58" t="str">
        <f t="shared" si="109"/>
        <v/>
      </c>
      <c r="BR257" s="58" t="str">
        <f t="shared" si="110"/>
        <v/>
      </c>
    </row>
    <row r="258" spans="15:70" x14ac:dyDescent="0.2">
      <c r="O258" s="47" t="str">
        <f t="shared" si="111"/>
        <v/>
      </c>
      <c r="P258" s="53" t="str">
        <f t="shared" si="118"/>
        <v/>
      </c>
      <c r="Q258" s="169"/>
      <c r="R258" s="170"/>
      <c r="S258" s="170"/>
      <c r="T258" s="170"/>
      <c r="U258" s="171"/>
      <c r="V258" s="168"/>
      <c r="X258" s="47" t="str">
        <f t="shared" si="92"/>
        <v/>
      </c>
      <c r="Y258" s="53" t="str">
        <f t="shared" si="99"/>
        <v/>
      </c>
      <c r="Z258" s="169"/>
      <c r="AA258" s="170"/>
      <c r="AB258" s="170"/>
      <c r="AC258" s="170"/>
      <c r="AD258" s="171"/>
      <c r="AE258" s="168"/>
      <c r="AF258" s="54" t="str">
        <f t="shared" si="112"/>
        <v/>
      </c>
      <c r="AS258" s="56">
        <f t="shared" si="93"/>
        <v>0</v>
      </c>
      <c r="AT258" s="56">
        <f t="shared" si="100"/>
        <v>0</v>
      </c>
      <c r="AU258" s="56">
        <f t="shared" si="101"/>
        <v>0</v>
      </c>
      <c r="AV258" s="56">
        <f t="shared" si="102"/>
        <v>0</v>
      </c>
      <c r="AW258" s="56">
        <f t="shared" si="103"/>
        <v>0</v>
      </c>
      <c r="AX258" s="57">
        <f t="shared" si="104"/>
        <v>0</v>
      </c>
      <c r="AY258" s="57">
        <f>SUM($AX$7:AX258)</f>
        <v>0</v>
      </c>
      <c r="AZ258" s="56">
        <f t="shared" si="94"/>
        <v>0</v>
      </c>
      <c r="BA258" s="56">
        <f t="shared" si="95"/>
        <v>0</v>
      </c>
      <c r="BB258" s="56">
        <f t="shared" si="96"/>
        <v>0</v>
      </c>
      <c r="BC258" s="56">
        <f t="shared" si="97"/>
        <v>0</v>
      </c>
      <c r="BD258" s="56">
        <f t="shared" si="98"/>
        <v>0</v>
      </c>
      <c r="BE258" s="57">
        <f t="shared" si="105"/>
        <v>0</v>
      </c>
      <c r="BF258" s="57">
        <f>SUM($BE$7:BE258)</f>
        <v>0</v>
      </c>
      <c r="BH258" s="58" t="str">
        <f t="shared" si="113"/>
        <v/>
      </c>
      <c r="BI258" s="58" t="str">
        <f t="shared" si="114"/>
        <v/>
      </c>
      <c r="BJ258" s="58" t="str">
        <f t="shared" si="115"/>
        <v/>
      </c>
      <c r="BK258" s="58" t="str">
        <f t="shared" si="116"/>
        <v/>
      </c>
      <c r="BL258" s="58" t="str">
        <f t="shared" si="117"/>
        <v/>
      </c>
      <c r="BN258" s="58" t="str">
        <f t="shared" si="106"/>
        <v/>
      </c>
      <c r="BO258" s="58" t="str">
        <f t="shared" si="107"/>
        <v/>
      </c>
      <c r="BP258" s="58" t="str">
        <f t="shared" si="108"/>
        <v/>
      </c>
      <c r="BQ258" s="58" t="str">
        <f t="shared" si="109"/>
        <v/>
      </c>
      <c r="BR258" s="58" t="str">
        <f t="shared" si="110"/>
        <v/>
      </c>
    </row>
    <row r="259" spans="15:70" x14ac:dyDescent="0.2">
      <c r="O259" s="47" t="str">
        <f t="shared" si="111"/>
        <v/>
      </c>
      <c r="P259" s="53" t="str">
        <f t="shared" si="118"/>
        <v/>
      </c>
      <c r="Q259" s="169"/>
      <c r="R259" s="170"/>
      <c r="S259" s="170"/>
      <c r="T259" s="170"/>
      <c r="U259" s="171"/>
      <c r="V259" s="168"/>
      <c r="X259" s="47" t="str">
        <f t="shared" si="92"/>
        <v/>
      </c>
      <c r="Y259" s="53" t="str">
        <f t="shared" si="99"/>
        <v/>
      </c>
      <c r="Z259" s="169"/>
      <c r="AA259" s="170"/>
      <c r="AB259" s="170"/>
      <c r="AC259" s="170"/>
      <c r="AD259" s="171"/>
      <c r="AE259" s="168"/>
      <c r="AF259" s="54" t="str">
        <f t="shared" si="112"/>
        <v/>
      </c>
      <c r="AS259" s="56">
        <f t="shared" si="93"/>
        <v>0</v>
      </c>
      <c r="AT259" s="56">
        <f t="shared" si="100"/>
        <v>0</v>
      </c>
      <c r="AU259" s="56">
        <f t="shared" si="101"/>
        <v>0</v>
      </c>
      <c r="AV259" s="56">
        <f t="shared" si="102"/>
        <v>0</v>
      </c>
      <c r="AW259" s="56">
        <f t="shared" si="103"/>
        <v>0</v>
      </c>
      <c r="AX259" s="57">
        <f t="shared" si="104"/>
        <v>0</v>
      </c>
      <c r="AY259" s="57">
        <f>SUM($AX$7:AX259)</f>
        <v>0</v>
      </c>
      <c r="AZ259" s="56">
        <f t="shared" si="94"/>
        <v>0</v>
      </c>
      <c r="BA259" s="56">
        <f t="shared" si="95"/>
        <v>0</v>
      </c>
      <c r="BB259" s="56">
        <f t="shared" si="96"/>
        <v>0</v>
      </c>
      <c r="BC259" s="56">
        <f t="shared" si="97"/>
        <v>0</v>
      </c>
      <c r="BD259" s="56">
        <f t="shared" si="98"/>
        <v>0</v>
      </c>
      <c r="BE259" s="57">
        <f t="shared" si="105"/>
        <v>0</v>
      </c>
      <c r="BF259" s="57">
        <f>SUM($BE$7:BE259)</f>
        <v>0</v>
      </c>
      <c r="BH259" s="58" t="str">
        <f t="shared" si="113"/>
        <v/>
      </c>
      <c r="BI259" s="58" t="str">
        <f t="shared" si="114"/>
        <v/>
      </c>
      <c r="BJ259" s="58" t="str">
        <f t="shared" si="115"/>
        <v/>
      </c>
      <c r="BK259" s="58" t="str">
        <f t="shared" si="116"/>
        <v/>
      </c>
      <c r="BL259" s="58" t="str">
        <f t="shared" si="117"/>
        <v/>
      </c>
      <c r="BN259" s="58" t="str">
        <f t="shared" si="106"/>
        <v/>
      </c>
      <c r="BO259" s="58" t="str">
        <f t="shared" si="107"/>
        <v/>
      </c>
      <c r="BP259" s="58" t="str">
        <f t="shared" si="108"/>
        <v/>
      </c>
      <c r="BQ259" s="58" t="str">
        <f t="shared" si="109"/>
        <v/>
      </c>
      <c r="BR259" s="58" t="str">
        <f t="shared" si="110"/>
        <v/>
      </c>
    </row>
    <row r="260" spans="15:70" x14ac:dyDescent="0.2">
      <c r="O260" s="47" t="str">
        <f t="shared" si="111"/>
        <v/>
      </c>
      <c r="P260" s="53" t="str">
        <f t="shared" si="118"/>
        <v/>
      </c>
      <c r="Q260" s="169"/>
      <c r="R260" s="170"/>
      <c r="S260" s="170"/>
      <c r="T260" s="170"/>
      <c r="U260" s="171"/>
      <c r="V260" s="168"/>
      <c r="X260" s="47" t="str">
        <f t="shared" si="92"/>
        <v/>
      </c>
      <c r="Y260" s="53" t="str">
        <f t="shared" si="99"/>
        <v/>
      </c>
      <c r="Z260" s="169"/>
      <c r="AA260" s="170"/>
      <c r="AB260" s="170"/>
      <c r="AC260" s="170"/>
      <c r="AD260" s="171"/>
      <c r="AE260" s="168"/>
      <c r="AF260" s="54" t="str">
        <f t="shared" si="112"/>
        <v/>
      </c>
      <c r="AS260" s="56">
        <f t="shared" si="93"/>
        <v>0</v>
      </c>
      <c r="AT260" s="56">
        <f t="shared" si="100"/>
        <v>0</v>
      </c>
      <c r="AU260" s="56">
        <f t="shared" si="101"/>
        <v>0</v>
      </c>
      <c r="AV260" s="56">
        <f t="shared" si="102"/>
        <v>0</v>
      </c>
      <c r="AW260" s="56">
        <f t="shared" si="103"/>
        <v>0</v>
      </c>
      <c r="AX260" s="57">
        <f t="shared" si="104"/>
        <v>0</v>
      </c>
      <c r="AY260" s="57">
        <f>SUM($AX$7:AX260)</f>
        <v>0</v>
      </c>
      <c r="AZ260" s="56">
        <f t="shared" si="94"/>
        <v>0</v>
      </c>
      <c r="BA260" s="56">
        <f t="shared" si="95"/>
        <v>0</v>
      </c>
      <c r="BB260" s="56">
        <f t="shared" si="96"/>
        <v>0</v>
      </c>
      <c r="BC260" s="56">
        <f t="shared" si="97"/>
        <v>0</v>
      </c>
      <c r="BD260" s="56">
        <f t="shared" si="98"/>
        <v>0</v>
      </c>
      <c r="BE260" s="57">
        <f t="shared" si="105"/>
        <v>0</v>
      </c>
      <c r="BF260" s="57">
        <f>SUM($BE$7:BE260)</f>
        <v>0</v>
      </c>
      <c r="BH260" s="58" t="str">
        <f t="shared" si="113"/>
        <v/>
      </c>
      <c r="BI260" s="58" t="str">
        <f t="shared" si="114"/>
        <v/>
      </c>
      <c r="BJ260" s="58" t="str">
        <f t="shared" si="115"/>
        <v/>
      </c>
      <c r="BK260" s="58" t="str">
        <f t="shared" si="116"/>
        <v/>
      </c>
      <c r="BL260" s="58" t="str">
        <f t="shared" si="117"/>
        <v/>
      </c>
      <c r="BN260" s="58" t="str">
        <f t="shared" si="106"/>
        <v/>
      </c>
      <c r="BO260" s="58" t="str">
        <f t="shared" si="107"/>
        <v/>
      </c>
      <c r="BP260" s="58" t="str">
        <f t="shared" si="108"/>
        <v/>
      </c>
      <c r="BQ260" s="58" t="str">
        <f t="shared" si="109"/>
        <v/>
      </c>
      <c r="BR260" s="58" t="str">
        <f t="shared" si="110"/>
        <v/>
      </c>
    </row>
    <row r="261" spans="15:70" x14ac:dyDescent="0.2">
      <c r="O261" s="47" t="str">
        <f t="shared" si="111"/>
        <v/>
      </c>
      <c r="P261" s="53" t="str">
        <f t="shared" si="118"/>
        <v/>
      </c>
      <c r="Q261" s="169"/>
      <c r="R261" s="170"/>
      <c r="S261" s="170"/>
      <c r="T261" s="170"/>
      <c r="U261" s="171"/>
      <c r="V261" s="168"/>
      <c r="X261" s="47" t="str">
        <f t="shared" si="92"/>
        <v/>
      </c>
      <c r="Y261" s="53" t="str">
        <f t="shared" si="99"/>
        <v/>
      </c>
      <c r="Z261" s="169"/>
      <c r="AA261" s="170"/>
      <c r="AB261" s="170"/>
      <c r="AC261" s="170"/>
      <c r="AD261" s="171"/>
      <c r="AE261" s="168"/>
      <c r="AF261" s="54" t="str">
        <f t="shared" si="112"/>
        <v/>
      </c>
      <c r="AS261" s="56">
        <f t="shared" si="93"/>
        <v>0</v>
      </c>
      <c r="AT261" s="56">
        <f t="shared" si="100"/>
        <v>0</v>
      </c>
      <c r="AU261" s="56">
        <f t="shared" si="101"/>
        <v>0</v>
      </c>
      <c r="AV261" s="56">
        <f t="shared" si="102"/>
        <v>0</v>
      </c>
      <c r="AW261" s="56">
        <f t="shared" si="103"/>
        <v>0</v>
      </c>
      <c r="AX261" s="57">
        <f t="shared" si="104"/>
        <v>0</v>
      </c>
      <c r="AY261" s="57">
        <f>SUM($AX$7:AX261)</f>
        <v>0</v>
      </c>
      <c r="AZ261" s="56">
        <f t="shared" si="94"/>
        <v>0</v>
      </c>
      <c r="BA261" s="56">
        <f t="shared" si="95"/>
        <v>0</v>
      </c>
      <c r="BB261" s="56">
        <f t="shared" si="96"/>
        <v>0</v>
      </c>
      <c r="BC261" s="56">
        <f t="shared" si="97"/>
        <v>0</v>
      </c>
      <c r="BD261" s="56">
        <f t="shared" si="98"/>
        <v>0</v>
      </c>
      <c r="BE261" s="57">
        <f t="shared" si="105"/>
        <v>0</v>
      </c>
      <c r="BF261" s="57">
        <f>SUM($BE$7:BE261)</f>
        <v>0</v>
      </c>
      <c r="BH261" s="58" t="str">
        <f t="shared" si="113"/>
        <v/>
      </c>
      <c r="BI261" s="58" t="str">
        <f t="shared" si="114"/>
        <v/>
      </c>
      <c r="BJ261" s="58" t="str">
        <f t="shared" si="115"/>
        <v/>
      </c>
      <c r="BK261" s="58" t="str">
        <f t="shared" si="116"/>
        <v/>
      </c>
      <c r="BL261" s="58" t="str">
        <f t="shared" si="117"/>
        <v/>
      </c>
      <c r="BN261" s="58" t="str">
        <f t="shared" si="106"/>
        <v/>
      </c>
      <c r="BO261" s="58" t="str">
        <f t="shared" si="107"/>
        <v/>
      </c>
      <c r="BP261" s="58" t="str">
        <f t="shared" si="108"/>
        <v/>
      </c>
      <c r="BQ261" s="58" t="str">
        <f t="shared" si="109"/>
        <v/>
      </c>
      <c r="BR261" s="58" t="str">
        <f t="shared" si="110"/>
        <v/>
      </c>
    </row>
    <row r="262" spans="15:70" x14ac:dyDescent="0.2">
      <c r="O262" s="47" t="str">
        <f t="shared" si="111"/>
        <v/>
      </c>
      <c r="P262" s="53" t="str">
        <f t="shared" si="118"/>
        <v/>
      </c>
      <c r="Q262" s="169"/>
      <c r="R262" s="170"/>
      <c r="S262" s="170"/>
      <c r="T262" s="170"/>
      <c r="U262" s="171"/>
      <c r="V262" s="168"/>
      <c r="X262" s="47" t="str">
        <f t="shared" si="92"/>
        <v/>
      </c>
      <c r="Y262" s="53" t="str">
        <f t="shared" si="99"/>
        <v/>
      </c>
      <c r="Z262" s="169"/>
      <c r="AA262" s="170"/>
      <c r="AB262" s="170"/>
      <c r="AC262" s="170"/>
      <c r="AD262" s="171"/>
      <c r="AE262" s="168"/>
      <c r="AF262" s="54" t="str">
        <f t="shared" si="112"/>
        <v/>
      </c>
      <c r="AS262" s="56">
        <f t="shared" si="93"/>
        <v>0</v>
      </c>
      <c r="AT262" s="56">
        <f t="shared" si="100"/>
        <v>0</v>
      </c>
      <c r="AU262" s="56">
        <f t="shared" si="101"/>
        <v>0</v>
      </c>
      <c r="AV262" s="56">
        <f t="shared" si="102"/>
        <v>0</v>
      </c>
      <c r="AW262" s="56">
        <f t="shared" si="103"/>
        <v>0</v>
      </c>
      <c r="AX262" s="57">
        <f t="shared" si="104"/>
        <v>0</v>
      </c>
      <c r="AY262" s="57">
        <f>SUM($AX$7:AX262)</f>
        <v>0</v>
      </c>
      <c r="AZ262" s="56">
        <f t="shared" si="94"/>
        <v>0</v>
      </c>
      <c r="BA262" s="56">
        <f t="shared" si="95"/>
        <v>0</v>
      </c>
      <c r="BB262" s="56">
        <f t="shared" si="96"/>
        <v>0</v>
      </c>
      <c r="BC262" s="56">
        <f t="shared" si="97"/>
        <v>0</v>
      </c>
      <c r="BD262" s="56">
        <f t="shared" si="98"/>
        <v>0</v>
      </c>
      <c r="BE262" s="57">
        <f t="shared" si="105"/>
        <v>0</v>
      </c>
      <c r="BF262" s="57">
        <f>SUM($BE$7:BE262)</f>
        <v>0</v>
      </c>
      <c r="BH262" s="58" t="str">
        <f t="shared" si="113"/>
        <v/>
      </c>
      <c r="BI262" s="58" t="str">
        <f t="shared" si="114"/>
        <v/>
      </c>
      <c r="BJ262" s="58" t="str">
        <f t="shared" si="115"/>
        <v/>
      </c>
      <c r="BK262" s="58" t="str">
        <f t="shared" si="116"/>
        <v/>
      </c>
      <c r="BL262" s="58" t="str">
        <f t="shared" si="117"/>
        <v/>
      </c>
      <c r="BN262" s="58" t="str">
        <f t="shared" si="106"/>
        <v/>
      </c>
      <c r="BO262" s="58" t="str">
        <f t="shared" si="107"/>
        <v/>
      </c>
      <c r="BP262" s="58" t="str">
        <f t="shared" si="108"/>
        <v/>
      </c>
      <c r="BQ262" s="58" t="str">
        <f t="shared" si="109"/>
        <v/>
      </c>
      <c r="BR262" s="58" t="str">
        <f t="shared" si="110"/>
        <v/>
      </c>
    </row>
    <row r="263" spans="15:70" x14ac:dyDescent="0.2">
      <c r="O263" s="47" t="str">
        <f t="shared" si="111"/>
        <v/>
      </c>
      <c r="P263" s="53" t="str">
        <f t="shared" si="118"/>
        <v/>
      </c>
      <c r="Q263" s="169"/>
      <c r="R263" s="170"/>
      <c r="S263" s="170"/>
      <c r="T263" s="170"/>
      <c r="U263" s="171"/>
      <c r="V263" s="168"/>
      <c r="X263" s="47" t="str">
        <f t="shared" ref="X263:X326" si="119">IF(Y263="","",INT((Y263-DATE(YEAR(Y263-WEEKDAY(Y263-1)+4),1,3)+WEEKDAY(DATE(YEAR(Y263-WEEKDAY(Y263-1)+4),1,3))+5)/7)
)</f>
        <v/>
      </c>
      <c r="Y263" s="53" t="str">
        <f t="shared" si="99"/>
        <v/>
      </c>
      <c r="Z263" s="169"/>
      <c r="AA263" s="170"/>
      <c r="AB263" s="170"/>
      <c r="AC263" s="170"/>
      <c r="AD263" s="171"/>
      <c r="AE263" s="168"/>
      <c r="AF263" s="54" t="str">
        <f t="shared" si="112"/>
        <v/>
      </c>
      <c r="AS263" s="56">
        <f t="shared" ref="AS263:AS326" si="120">IF($O263="",0,IF(AND($O263&lt;&gt;"",$B$30&lt;&gt;"",$Q263&lt;1,$P263&lt;=$E$42,$P263&gt;=$E$39,$AS$4="",($AY262+$B$30)&lt;=$I$23+$I$24),IF($Q263&lt;1,(1-$Q263)*$B$30,IF($Q263="",$B$30,0)),0))</f>
        <v>0</v>
      </c>
      <c r="AT263" s="56">
        <f t="shared" si="100"/>
        <v>0</v>
      </c>
      <c r="AU263" s="56">
        <f t="shared" si="101"/>
        <v>0</v>
      </c>
      <c r="AV263" s="56">
        <f t="shared" si="102"/>
        <v>0</v>
      </c>
      <c r="AW263" s="56">
        <f t="shared" si="103"/>
        <v>0</v>
      </c>
      <c r="AX263" s="57">
        <f t="shared" si="104"/>
        <v>0</v>
      </c>
      <c r="AY263" s="57">
        <f>SUM($AX$7:AX263)</f>
        <v>0</v>
      </c>
      <c r="AZ263" s="56">
        <f t="shared" ref="AZ263:AZ326" si="121">IF(OR($E$54="",$X263=""),0,IF(AND($B$30&lt;&gt;"",$Z263&lt;1,$Y263&lt;=$E$54,$Y263&gt;=$AP$34,$G$54="",($BF262+$B$30)&lt;=$AP$41),IF($Z263&lt;1,(1-$Z263)*$B$30,IF(AND($E$49="",$Y263&lt;=$E$53,$Y263&lt;=$E$54,$Y263+2&gt;=$AP$34,$Z263&lt;1,$BF262+$B$30&lt;=$AP$41),IF($Z263&lt;1,(1-$Z263)*$B$30,0))),0))</f>
        <v>0</v>
      </c>
      <c r="BA263" s="56">
        <f t="shared" ref="BA263:BA326" si="122">IF(OR($E$54="",$X263=""),0,IF(AND($C$30&lt;&gt;"",$AA263&lt;1,$Y263+1&lt;=$E$54,$Y263+1&gt;=$AP$34,$G$54="",($BF262+$AZ263+$C$30)&lt;=$AP$41),IF($AA263&lt;1,(1-$AA263)*$C$30,IF(AND($E$49="",$Y263+1&lt;=$E$53,$Y263+1&lt;=$E$54,$Y263+2&gt;=$AP$34,$AA263&lt;1,$BF262+$AZ263+$C$30&lt;=$AP$41),IF($AA263&lt;1,(1-$AA263)*$C$30,0))),0))</f>
        <v>0</v>
      </c>
      <c r="BB263" s="56">
        <f t="shared" ref="BB263:BB326" si="123">IF(OR($E$54="",$X263=""),0,IF(AND($D$30&lt;&gt;"",$AB263&lt;1,$Y263+2&lt;=$E$54,$Y263+2&gt;=$AP$34,$G$54="",($BF262+SUM($AZ263:$BA263)+$D$30)&lt;=$AP$41),IF($AB263&lt;1,(1-$AB263)*$D$30,IF(AND($E$49="",$Y263+2&lt;=$E$53,$Y263+2&lt;=$E$54,$Y263+2&gt;=$AP$34,$AB263&lt;1,$BF262+SUM($AZ263:$BA263)+$D$30&lt;=$AP$41),IF($AB263&lt;1,(1-$AB263)*$D$30,0))),0))</f>
        <v>0</v>
      </c>
      <c r="BC263" s="56">
        <f t="shared" ref="BC263:BC326" si="124">IF(OR($E$54="",$X263=""),0,IF(AND($E$30&lt;&gt;"",$AC263&lt;1,$Y263+3&lt;=$E$54,$Y263+3&gt;=$AP$34,$G$54="",($BF262+SUM($AZ263:$BB263)+$E$30)&lt;=$AP$41),IF($AC263&lt;1,(1-$AC263)*$E$30,IF(AND($E$49="",$Y263+3&lt;=$E$53,$Y263&lt;=$E$54,$Y263+2&gt;=$AP$34,$AC263&lt;1,$BF262+SUM($AZ263:$BB263)+$E$30&lt;=$AP$41),IF($AC263&lt;1,(1-$AC263)*$E$30,0))),0))</f>
        <v>0</v>
      </c>
      <c r="BD263" s="56">
        <f t="shared" ref="BD263:BD326" si="125">IF(OR($E$54="",$X263=""),0,IF(AND($F$30&lt;&gt;"",$AD263&lt;1,$Y263+4&lt;=$E$54,$Y263+4&gt;=$AP$34,$G$54="",($BF262+SUM($AZ263:$BC263)+$F$30)&lt;=$AP$41),IF($AD263&lt;1,(1-$AD263)*$F$30,IF(AND($E$49="",$Y263+4&lt;=$E$53,$Y263+4&lt;=$E$54,$Y263+2&gt;=$AP$34,$AD263&lt;1,$BF262+SUM($AZ263:$BC263)+$F$30&lt;=$AP$41),IF($AD263&lt;1,(1-$AD263)*$F$30,0))),0))</f>
        <v>0</v>
      </c>
      <c r="BE263" s="57">
        <f t="shared" si="105"/>
        <v>0</v>
      </c>
      <c r="BF263" s="57">
        <f>SUM($BE$7:BE263)</f>
        <v>0</v>
      </c>
      <c r="BH263" s="58" t="str">
        <f t="shared" si="113"/>
        <v/>
      </c>
      <c r="BI263" s="58" t="str">
        <f t="shared" si="114"/>
        <v/>
      </c>
      <c r="BJ263" s="58" t="str">
        <f t="shared" si="115"/>
        <v/>
      </c>
      <c r="BK263" s="58" t="str">
        <f t="shared" si="116"/>
        <v/>
      </c>
      <c r="BL263" s="58" t="str">
        <f t="shared" si="117"/>
        <v/>
      </c>
      <c r="BN263" s="58" t="str">
        <f t="shared" si="106"/>
        <v/>
      </c>
      <c r="BO263" s="58" t="str">
        <f t="shared" si="107"/>
        <v/>
      </c>
      <c r="BP263" s="58" t="str">
        <f t="shared" si="108"/>
        <v/>
      </c>
      <c r="BQ263" s="58" t="str">
        <f t="shared" si="109"/>
        <v/>
      </c>
      <c r="BR263" s="58" t="str">
        <f t="shared" si="110"/>
        <v/>
      </c>
    </row>
    <row r="264" spans="15:70" x14ac:dyDescent="0.2">
      <c r="O264" s="47" t="str">
        <f t="shared" si="111"/>
        <v/>
      </c>
      <c r="P264" s="53" t="str">
        <f t="shared" si="118"/>
        <v/>
      </c>
      <c r="Q264" s="169"/>
      <c r="R264" s="170"/>
      <c r="S264" s="170"/>
      <c r="T264" s="170"/>
      <c r="U264" s="171"/>
      <c r="V264" s="168"/>
      <c r="X264" s="47" t="str">
        <f t="shared" si="119"/>
        <v/>
      </c>
      <c r="Y264" s="53" t="str">
        <f t="shared" ref="Y264:Y327" si="126">IF(Y263="","",IF(Y263+7&gt;$E$54,"",Y263+7))</f>
        <v/>
      </c>
      <c r="Z264" s="169"/>
      <c r="AA264" s="170"/>
      <c r="AB264" s="170"/>
      <c r="AC264" s="170"/>
      <c r="AD264" s="171"/>
      <c r="AE264" s="168"/>
      <c r="AF264" s="54" t="str">
        <f t="shared" si="112"/>
        <v/>
      </c>
      <c r="AS264" s="56">
        <f t="shared" si="120"/>
        <v>0</v>
      </c>
      <c r="AT264" s="56">
        <f t="shared" ref="AT264:AT327" si="127">IF($O264="",0,IF(AND($O264&lt;&gt;"",$C$30&lt;&gt;"",$R264&lt;1,$P264+1&lt;=$E$42,$P264+1&gt;=$E$39,$AS$4="",($AY263+$AS264+$C$30)&lt;=$I$23+$I$24),IF($R264&lt;1,(1-$R264)*$C$30,IF($R264="",$C$30,0)),0))</f>
        <v>0</v>
      </c>
      <c r="AU264" s="56">
        <f t="shared" ref="AU264:AU327" si="128">IF($O264="",0,IF(AND($O264&lt;&gt;"",$D$30&lt;&gt;"",$S264&lt;1,$P264+2&lt;=$E$42,$P264+2&gt;=$E$39,$AS$4="",($AY263+SUM($AS264:$AT264)+$D$30)&lt;=$I$23+$I$24),IF($S264&lt;1,(1-$S264)*$D$30,IF($S264="",$D$30,0)),0))</f>
        <v>0</v>
      </c>
      <c r="AV264" s="56">
        <f t="shared" ref="AV264:AV327" si="129">IF($O264="",0,IF(AND($O264&lt;&gt;"",$E$30&lt;&gt;"",$T264&lt;1,$P264+3&lt;=$E$42,$P264+3&gt;=$E$39,$AS$4="",($AY263+SUM($AS264:$AU264)+$E$30)&lt;=$I$23+$I$24),IF($T264&lt;1,(1-$T264)*$E$30,IF($T264="",$E$30,0)),0))</f>
        <v>0</v>
      </c>
      <c r="AW264" s="56">
        <f t="shared" ref="AW264:AW327" si="130">IF($O264="",0,IF(AND($O264&lt;&gt;"",$F$30&lt;&gt;"",$U264&lt;1,$P264+4&lt;=$E$42,$P264+4&gt;=$E$39,$AS$4="",($AY263+SUM($AS264:$AV264)+$F$30)&lt;=$I$23+$I$24),IF($U264&lt;1,(1-$U264)*$F$30,IF($U264="",$F$30,0)),0))</f>
        <v>0</v>
      </c>
      <c r="AX264" s="57">
        <f t="shared" ref="AX264:AX327" si="131">SUM(AS264:AW264)</f>
        <v>0</v>
      </c>
      <c r="AY264" s="57">
        <f>SUM($AX$7:AX264)</f>
        <v>0</v>
      </c>
      <c r="AZ264" s="56">
        <f t="shared" si="121"/>
        <v>0</v>
      </c>
      <c r="BA264" s="56">
        <f t="shared" si="122"/>
        <v>0</v>
      </c>
      <c r="BB264" s="56">
        <f t="shared" si="123"/>
        <v>0</v>
      </c>
      <c r="BC264" s="56">
        <f t="shared" si="124"/>
        <v>0</v>
      </c>
      <c r="BD264" s="56">
        <f t="shared" si="125"/>
        <v>0</v>
      </c>
      <c r="BE264" s="57">
        <f t="shared" ref="BE264:BE327" si="132">SUM(AZ264:BD264)</f>
        <v>0</v>
      </c>
      <c r="BF264" s="57">
        <f>SUM($BE$7:BE264)</f>
        <v>0</v>
      </c>
      <c r="BH264" s="58" t="str">
        <f t="shared" si="113"/>
        <v/>
      </c>
      <c r="BI264" s="58" t="str">
        <f t="shared" si="114"/>
        <v/>
      </c>
      <c r="BJ264" s="58" t="str">
        <f t="shared" si="115"/>
        <v/>
      </c>
      <c r="BK264" s="58" t="str">
        <f t="shared" si="116"/>
        <v/>
      </c>
      <c r="BL264" s="58" t="str">
        <f t="shared" si="117"/>
        <v/>
      </c>
      <c r="BN264" s="58" t="str">
        <f t="shared" ref="BN264:BN327" si="133">IF(AZ264=0,"",$Y264)</f>
        <v/>
      </c>
      <c r="BO264" s="58" t="str">
        <f t="shared" ref="BO264:BO327" si="134">IF(BA264=0,"",$Y264+1)</f>
        <v/>
      </c>
      <c r="BP264" s="58" t="str">
        <f t="shared" ref="BP264:BP327" si="135">IF(BB264=0,"",$Y264+2)</f>
        <v/>
      </c>
      <c r="BQ264" s="58" t="str">
        <f t="shared" ref="BQ264:BQ327" si="136">IF(BC264=0,"",$Y264+3)</f>
        <v/>
      </c>
      <c r="BR264" s="58" t="str">
        <f t="shared" ref="BR264:BR327" si="137">IF(BD264=0,"",$Y264+4)</f>
        <v/>
      </c>
    </row>
    <row r="265" spans="15:70" x14ac:dyDescent="0.2">
      <c r="O265" s="47" t="str">
        <f t="shared" ref="O265:O328" si="138">IF(P265="","",INT((P265-DATE(YEAR(P265-WEEKDAY(P265-1)+4),1,3)+WEEKDAY(DATE(YEAR(P265-WEEKDAY(P265-1)+4),1,3))+5)/7)
)</f>
        <v/>
      </c>
      <c r="P265" s="53" t="str">
        <f t="shared" si="118"/>
        <v/>
      </c>
      <c r="Q265" s="169"/>
      <c r="R265" s="170"/>
      <c r="S265" s="170"/>
      <c r="T265" s="170"/>
      <c r="U265" s="171"/>
      <c r="V265" s="168"/>
      <c r="X265" s="47" t="str">
        <f t="shared" si="119"/>
        <v/>
      </c>
      <c r="Y265" s="53" t="str">
        <f t="shared" si="126"/>
        <v/>
      </c>
      <c r="Z265" s="169"/>
      <c r="AA265" s="170"/>
      <c r="AB265" s="170"/>
      <c r="AC265" s="170"/>
      <c r="AD265" s="171"/>
      <c r="AE265" s="168"/>
      <c r="AF265" s="54" t="str">
        <f t="shared" si="112"/>
        <v/>
      </c>
      <c r="AS265" s="56">
        <f t="shared" si="120"/>
        <v>0</v>
      </c>
      <c r="AT265" s="56">
        <f t="shared" si="127"/>
        <v>0</v>
      </c>
      <c r="AU265" s="56">
        <f t="shared" si="128"/>
        <v>0</v>
      </c>
      <c r="AV265" s="56">
        <f t="shared" si="129"/>
        <v>0</v>
      </c>
      <c r="AW265" s="56">
        <f t="shared" si="130"/>
        <v>0</v>
      </c>
      <c r="AX265" s="57">
        <f t="shared" si="131"/>
        <v>0</v>
      </c>
      <c r="AY265" s="57">
        <f>SUM($AX$7:AX265)</f>
        <v>0</v>
      </c>
      <c r="AZ265" s="56">
        <f t="shared" si="121"/>
        <v>0</v>
      </c>
      <c r="BA265" s="56">
        <f t="shared" si="122"/>
        <v>0</v>
      </c>
      <c r="BB265" s="56">
        <f t="shared" si="123"/>
        <v>0</v>
      </c>
      <c r="BC265" s="56">
        <f t="shared" si="124"/>
        <v>0</v>
      </c>
      <c r="BD265" s="56">
        <f t="shared" si="125"/>
        <v>0</v>
      </c>
      <c r="BE265" s="57">
        <f t="shared" si="132"/>
        <v>0</v>
      </c>
      <c r="BF265" s="57">
        <f>SUM($BE$7:BE265)</f>
        <v>0</v>
      </c>
      <c r="BH265" s="58" t="str">
        <f t="shared" si="113"/>
        <v/>
      </c>
      <c r="BI265" s="58" t="str">
        <f t="shared" si="114"/>
        <v/>
      </c>
      <c r="BJ265" s="58" t="str">
        <f t="shared" si="115"/>
        <v/>
      </c>
      <c r="BK265" s="58" t="str">
        <f t="shared" si="116"/>
        <v/>
      </c>
      <c r="BL265" s="58" t="str">
        <f t="shared" si="117"/>
        <v/>
      </c>
      <c r="BN265" s="58" t="str">
        <f t="shared" si="133"/>
        <v/>
      </c>
      <c r="BO265" s="58" t="str">
        <f t="shared" si="134"/>
        <v/>
      </c>
      <c r="BP265" s="58" t="str">
        <f t="shared" si="135"/>
        <v/>
      </c>
      <c r="BQ265" s="58" t="str">
        <f t="shared" si="136"/>
        <v/>
      </c>
      <c r="BR265" s="58" t="str">
        <f t="shared" si="137"/>
        <v/>
      </c>
    </row>
    <row r="266" spans="15:70" x14ac:dyDescent="0.2">
      <c r="O266" s="47" t="str">
        <f t="shared" si="138"/>
        <v/>
      </c>
      <c r="P266" s="53" t="str">
        <f t="shared" si="118"/>
        <v/>
      </c>
      <c r="Q266" s="169"/>
      <c r="R266" s="170"/>
      <c r="S266" s="170"/>
      <c r="T266" s="170"/>
      <c r="U266" s="171"/>
      <c r="V266" s="168"/>
      <c r="X266" s="47" t="str">
        <f t="shared" si="119"/>
        <v/>
      </c>
      <c r="Y266" s="53" t="str">
        <f t="shared" si="126"/>
        <v/>
      </c>
      <c r="Z266" s="169"/>
      <c r="AA266" s="170"/>
      <c r="AB266" s="170"/>
      <c r="AC266" s="170"/>
      <c r="AD266" s="171"/>
      <c r="AE266" s="168"/>
      <c r="AF266" s="54" t="str">
        <f t="shared" si="112"/>
        <v/>
      </c>
      <c r="AS266" s="56">
        <f t="shared" si="120"/>
        <v>0</v>
      </c>
      <c r="AT266" s="56">
        <f t="shared" si="127"/>
        <v>0</v>
      </c>
      <c r="AU266" s="56">
        <f t="shared" si="128"/>
        <v>0</v>
      </c>
      <c r="AV266" s="56">
        <f t="shared" si="129"/>
        <v>0</v>
      </c>
      <c r="AW266" s="56">
        <f t="shared" si="130"/>
        <v>0</v>
      </c>
      <c r="AX266" s="57">
        <f t="shared" si="131"/>
        <v>0</v>
      </c>
      <c r="AY266" s="57">
        <f>SUM($AX$7:AX266)</f>
        <v>0</v>
      </c>
      <c r="AZ266" s="56">
        <f t="shared" si="121"/>
        <v>0</v>
      </c>
      <c r="BA266" s="56">
        <f t="shared" si="122"/>
        <v>0</v>
      </c>
      <c r="BB266" s="56">
        <f t="shared" si="123"/>
        <v>0</v>
      </c>
      <c r="BC266" s="56">
        <f t="shared" si="124"/>
        <v>0</v>
      </c>
      <c r="BD266" s="56">
        <f t="shared" si="125"/>
        <v>0</v>
      </c>
      <c r="BE266" s="57">
        <f t="shared" si="132"/>
        <v>0</v>
      </c>
      <c r="BF266" s="57">
        <f>SUM($BE$7:BE266)</f>
        <v>0</v>
      </c>
      <c r="BH266" s="58" t="str">
        <f t="shared" si="113"/>
        <v/>
      </c>
      <c r="BI266" s="58" t="str">
        <f t="shared" si="114"/>
        <v/>
      </c>
      <c r="BJ266" s="58" t="str">
        <f t="shared" si="115"/>
        <v/>
      </c>
      <c r="BK266" s="58" t="str">
        <f t="shared" si="116"/>
        <v/>
      </c>
      <c r="BL266" s="58" t="str">
        <f t="shared" si="117"/>
        <v/>
      </c>
      <c r="BN266" s="58" t="str">
        <f t="shared" si="133"/>
        <v/>
      </c>
      <c r="BO266" s="58" t="str">
        <f t="shared" si="134"/>
        <v/>
      </c>
      <c r="BP266" s="58" t="str">
        <f t="shared" si="135"/>
        <v/>
      </c>
      <c r="BQ266" s="58" t="str">
        <f t="shared" si="136"/>
        <v/>
      </c>
      <c r="BR266" s="58" t="str">
        <f t="shared" si="137"/>
        <v/>
      </c>
    </row>
    <row r="267" spans="15:70" x14ac:dyDescent="0.2">
      <c r="O267" s="47" t="str">
        <f t="shared" si="138"/>
        <v/>
      </c>
      <c r="P267" s="53" t="str">
        <f t="shared" si="118"/>
        <v/>
      </c>
      <c r="Q267" s="169"/>
      <c r="R267" s="170"/>
      <c r="S267" s="170"/>
      <c r="T267" s="170"/>
      <c r="U267" s="171"/>
      <c r="V267" s="168"/>
      <c r="X267" s="47" t="str">
        <f t="shared" si="119"/>
        <v/>
      </c>
      <c r="Y267" s="53" t="str">
        <f t="shared" si="126"/>
        <v/>
      </c>
      <c r="Z267" s="169"/>
      <c r="AA267" s="170"/>
      <c r="AB267" s="170"/>
      <c r="AC267" s="170"/>
      <c r="AD267" s="171"/>
      <c r="AE267" s="168"/>
      <c r="AF267" s="54" t="str">
        <f t="shared" si="112"/>
        <v/>
      </c>
      <c r="AS267" s="56">
        <f t="shared" si="120"/>
        <v>0</v>
      </c>
      <c r="AT267" s="56">
        <f t="shared" si="127"/>
        <v>0</v>
      </c>
      <c r="AU267" s="56">
        <f t="shared" si="128"/>
        <v>0</v>
      </c>
      <c r="AV267" s="56">
        <f t="shared" si="129"/>
        <v>0</v>
      </c>
      <c r="AW267" s="56">
        <f t="shared" si="130"/>
        <v>0</v>
      </c>
      <c r="AX267" s="57">
        <f t="shared" si="131"/>
        <v>0</v>
      </c>
      <c r="AY267" s="57">
        <f>SUM($AX$7:AX267)</f>
        <v>0</v>
      </c>
      <c r="AZ267" s="56">
        <f t="shared" si="121"/>
        <v>0</v>
      </c>
      <c r="BA267" s="56">
        <f t="shared" si="122"/>
        <v>0</v>
      </c>
      <c r="BB267" s="56">
        <f t="shared" si="123"/>
        <v>0</v>
      </c>
      <c r="BC267" s="56">
        <f t="shared" si="124"/>
        <v>0</v>
      </c>
      <c r="BD267" s="56">
        <f t="shared" si="125"/>
        <v>0</v>
      </c>
      <c r="BE267" s="57">
        <f t="shared" si="132"/>
        <v>0</v>
      </c>
      <c r="BF267" s="57">
        <f>SUM($BE$7:BE267)</f>
        <v>0</v>
      </c>
      <c r="BH267" s="58" t="str">
        <f t="shared" si="113"/>
        <v/>
      </c>
      <c r="BI267" s="58" t="str">
        <f t="shared" si="114"/>
        <v/>
      </c>
      <c r="BJ267" s="58" t="str">
        <f t="shared" si="115"/>
        <v/>
      </c>
      <c r="BK267" s="58" t="str">
        <f t="shared" si="116"/>
        <v/>
      </c>
      <c r="BL267" s="58" t="str">
        <f t="shared" si="117"/>
        <v/>
      </c>
      <c r="BN267" s="58" t="str">
        <f t="shared" si="133"/>
        <v/>
      </c>
      <c r="BO267" s="58" t="str">
        <f t="shared" si="134"/>
        <v/>
      </c>
      <c r="BP267" s="58" t="str">
        <f t="shared" si="135"/>
        <v/>
      </c>
      <c r="BQ267" s="58" t="str">
        <f t="shared" si="136"/>
        <v/>
      </c>
      <c r="BR267" s="58" t="str">
        <f t="shared" si="137"/>
        <v/>
      </c>
    </row>
    <row r="268" spans="15:70" x14ac:dyDescent="0.2">
      <c r="O268" s="47" t="str">
        <f t="shared" si="138"/>
        <v/>
      </c>
      <c r="P268" s="53" t="str">
        <f t="shared" si="118"/>
        <v/>
      </c>
      <c r="Q268" s="169"/>
      <c r="R268" s="170"/>
      <c r="S268" s="170"/>
      <c r="T268" s="170"/>
      <c r="U268" s="171"/>
      <c r="V268" s="168"/>
      <c r="X268" s="47" t="str">
        <f t="shared" si="119"/>
        <v/>
      </c>
      <c r="Y268" s="53" t="str">
        <f t="shared" si="126"/>
        <v/>
      </c>
      <c r="Z268" s="169"/>
      <c r="AA268" s="170"/>
      <c r="AB268" s="170"/>
      <c r="AC268" s="170"/>
      <c r="AD268" s="171"/>
      <c r="AE268" s="168"/>
      <c r="AF268" s="54" t="str">
        <f t="shared" si="112"/>
        <v/>
      </c>
      <c r="AS268" s="56">
        <f t="shared" si="120"/>
        <v>0</v>
      </c>
      <c r="AT268" s="56">
        <f t="shared" si="127"/>
        <v>0</v>
      </c>
      <c r="AU268" s="56">
        <f t="shared" si="128"/>
        <v>0</v>
      </c>
      <c r="AV268" s="56">
        <f t="shared" si="129"/>
        <v>0</v>
      </c>
      <c r="AW268" s="56">
        <f t="shared" si="130"/>
        <v>0</v>
      </c>
      <c r="AX268" s="57">
        <f t="shared" si="131"/>
        <v>0</v>
      </c>
      <c r="AY268" s="57">
        <f>SUM($AX$7:AX268)</f>
        <v>0</v>
      </c>
      <c r="AZ268" s="56">
        <f t="shared" si="121"/>
        <v>0</v>
      </c>
      <c r="BA268" s="56">
        <f t="shared" si="122"/>
        <v>0</v>
      </c>
      <c r="BB268" s="56">
        <f t="shared" si="123"/>
        <v>0</v>
      </c>
      <c r="BC268" s="56">
        <f t="shared" si="124"/>
        <v>0</v>
      </c>
      <c r="BD268" s="56">
        <f t="shared" si="125"/>
        <v>0</v>
      </c>
      <c r="BE268" s="57">
        <f t="shared" si="132"/>
        <v>0</v>
      </c>
      <c r="BF268" s="57">
        <f>SUM($BE$7:BE268)</f>
        <v>0</v>
      </c>
      <c r="BH268" s="58" t="str">
        <f t="shared" si="113"/>
        <v/>
      </c>
      <c r="BI268" s="58" t="str">
        <f t="shared" si="114"/>
        <v/>
      </c>
      <c r="BJ268" s="58" t="str">
        <f t="shared" si="115"/>
        <v/>
      </c>
      <c r="BK268" s="58" t="str">
        <f t="shared" si="116"/>
        <v/>
      </c>
      <c r="BL268" s="58" t="str">
        <f t="shared" si="117"/>
        <v/>
      </c>
      <c r="BN268" s="58" t="str">
        <f t="shared" si="133"/>
        <v/>
      </c>
      <c r="BO268" s="58" t="str">
        <f t="shared" si="134"/>
        <v/>
      </c>
      <c r="BP268" s="58" t="str">
        <f t="shared" si="135"/>
        <v/>
      </c>
      <c r="BQ268" s="58" t="str">
        <f t="shared" si="136"/>
        <v/>
      </c>
      <c r="BR268" s="58" t="str">
        <f t="shared" si="137"/>
        <v/>
      </c>
    </row>
    <row r="269" spans="15:70" x14ac:dyDescent="0.2">
      <c r="O269" s="47" t="str">
        <f t="shared" si="138"/>
        <v/>
      </c>
      <c r="P269" s="53" t="str">
        <f t="shared" si="118"/>
        <v/>
      </c>
      <c r="Q269" s="169"/>
      <c r="R269" s="170"/>
      <c r="S269" s="170"/>
      <c r="T269" s="170"/>
      <c r="U269" s="171"/>
      <c r="V269" s="168"/>
      <c r="X269" s="47" t="str">
        <f t="shared" si="119"/>
        <v/>
      </c>
      <c r="Y269" s="53" t="str">
        <f t="shared" si="126"/>
        <v/>
      </c>
      <c r="Z269" s="169"/>
      <c r="AA269" s="170"/>
      <c r="AB269" s="170"/>
      <c r="AC269" s="170"/>
      <c r="AD269" s="171"/>
      <c r="AE269" s="168"/>
      <c r="AF269" s="54" t="str">
        <f t="shared" si="112"/>
        <v/>
      </c>
      <c r="AS269" s="56">
        <f t="shared" si="120"/>
        <v>0</v>
      </c>
      <c r="AT269" s="56">
        <f t="shared" si="127"/>
        <v>0</v>
      </c>
      <c r="AU269" s="56">
        <f t="shared" si="128"/>
        <v>0</v>
      </c>
      <c r="AV269" s="56">
        <f t="shared" si="129"/>
        <v>0</v>
      </c>
      <c r="AW269" s="56">
        <f t="shared" si="130"/>
        <v>0</v>
      </c>
      <c r="AX269" s="57">
        <f t="shared" si="131"/>
        <v>0</v>
      </c>
      <c r="AY269" s="57">
        <f>SUM($AX$7:AX269)</f>
        <v>0</v>
      </c>
      <c r="AZ269" s="56">
        <f t="shared" si="121"/>
        <v>0</v>
      </c>
      <c r="BA269" s="56">
        <f t="shared" si="122"/>
        <v>0</v>
      </c>
      <c r="BB269" s="56">
        <f t="shared" si="123"/>
        <v>0</v>
      </c>
      <c r="BC269" s="56">
        <f t="shared" si="124"/>
        <v>0</v>
      </c>
      <c r="BD269" s="56">
        <f t="shared" si="125"/>
        <v>0</v>
      </c>
      <c r="BE269" s="57">
        <f t="shared" si="132"/>
        <v>0</v>
      </c>
      <c r="BF269" s="57">
        <f>SUM($BE$7:BE269)</f>
        <v>0</v>
      </c>
      <c r="BH269" s="58" t="str">
        <f t="shared" si="113"/>
        <v/>
      </c>
      <c r="BI269" s="58" t="str">
        <f t="shared" si="114"/>
        <v/>
      </c>
      <c r="BJ269" s="58" t="str">
        <f t="shared" si="115"/>
        <v/>
      </c>
      <c r="BK269" s="58" t="str">
        <f t="shared" si="116"/>
        <v/>
      </c>
      <c r="BL269" s="58" t="str">
        <f t="shared" si="117"/>
        <v/>
      </c>
      <c r="BN269" s="58" t="str">
        <f t="shared" si="133"/>
        <v/>
      </c>
      <c r="BO269" s="58" t="str">
        <f t="shared" si="134"/>
        <v/>
      </c>
      <c r="BP269" s="58" t="str">
        <f t="shared" si="135"/>
        <v/>
      </c>
      <c r="BQ269" s="58" t="str">
        <f t="shared" si="136"/>
        <v/>
      </c>
      <c r="BR269" s="58" t="str">
        <f t="shared" si="137"/>
        <v/>
      </c>
    </row>
    <row r="270" spans="15:70" x14ac:dyDescent="0.2">
      <c r="O270" s="47" t="str">
        <f t="shared" si="138"/>
        <v/>
      </c>
      <c r="P270" s="53" t="str">
        <f t="shared" si="118"/>
        <v/>
      </c>
      <c r="Q270" s="169"/>
      <c r="R270" s="170"/>
      <c r="S270" s="170"/>
      <c r="T270" s="170"/>
      <c r="U270" s="171"/>
      <c r="V270" s="168"/>
      <c r="X270" s="47" t="str">
        <f t="shared" si="119"/>
        <v/>
      </c>
      <c r="Y270" s="53" t="str">
        <f t="shared" si="126"/>
        <v/>
      </c>
      <c r="Z270" s="169"/>
      <c r="AA270" s="170"/>
      <c r="AB270" s="170"/>
      <c r="AC270" s="170"/>
      <c r="AD270" s="171"/>
      <c r="AE270" s="168"/>
      <c r="AF270" s="54" t="str">
        <f t="shared" si="112"/>
        <v/>
      </c>
      <c r="AS270" s="56">
        <f t="shared" si="120"/>
        <v>0</v>
      </c>
      <c r="AT270" s="56">
        <f t="shared" si="127"/>
        <v>0</v>
      </c>
      <c r="AU270" s="56">
        <f t="shared" si="128"/>
        <v>0</v>
      </c>
      <c r="AV270" s="56">
        <f t="shared" si="129"/>
        <v>0</v>
      </c>
      <c r="AW270" s="56">
        <f t="shared" si="130"/>
        <v>0</v>
      </c>
      <c r="AX270" s="57">
        <f t="shared" si="131"/>
        <v>0</v>
      </c>
      <c r="AY270" s="57">
        <f>SUM($AX$7:AX270)</f>
        <v>0</v>
      </c>
      <c r="AZ270" s="56">
        <f t="shared" si="121"/>
        <v>0</v>
      </c>
      <c r="BA270" s="56">
        <f t="shared" si="122"/>
        <v>0</v>
      </c>
      <c r="BB270" s="56">
        <f t="shared" si="123"/>
        <v>0</v>
      </c>
      <c r="BC270" s="56">
        <f t="shared" si="124"/>
        <v>0</v>
      </c>
      <c r="BD270" s="56">
        <f t="shared" si="125"/>
        <v>0</v>
      </c>
      <c r="BE270" s="57">
        <f t="shared" si="132"/>
        <v>0</v>
      </c>
      <c r="BF270" s="57">
        <f>SUM($BE$7:BE270)</f>
        <v>0</v>
      </c>
      <c r="BH270" s="58" t="str">
        <f t="shared" si="113"/>
        <v/>
      </c>
      <c r="BI270" s="58" t="str">
        <f t="shared" si="114"/>
        <v/>
      </c>
      <c r="BJ270" s="58" t="str">
        <f t="shared" si="115"/>
        <v/>
      </c>
      <c r="BK270" s="58" t="str">
        <f t="shared" si="116"/>
        <v/>
      </c>
      <c r="BL270" s="58" t="str">
        <f t="shared" si="117"/>
        <v/>
      </c>
      <c r="BN270" s="58" t="str">
        <f t="shared" si="133"/>
        <v/>
      </c>
      <c r="BO270" s="58" t="str">
        <f t="shared" si="134"/>
        <v/>
      </c>
      <c r="BP270" s="58" t="str">
        <f t="shared" si="135"/>
        <v/>
      </c>
      <c r="BQ270" s="58" t="str">
        <f t="shared" si="136"/>
        <v/>
      </c>
      <c r="BR270" s="58" t="str">
        <f t="shared" si="137"/>
        <v/>
      </c>
    </row>
    <row r="271" spans="15:70" x14ac:dyDescent="0.2">
      <c r="O271" s="47" t="str">
        <f t="shared" si="138"/>
        <v/>
      </c>
      <c r="P271" s="53" t="str">
        <f t="shared" si="118"/>
        <v/>
      </c>
      <c r="Q271" s="169"/>
      <c r="R271" s="170"/>
      <c r="S271" s="170"/>
      <c r="T271" s="170"/>
      <c r="U271" s="171"/>
      <c r="V271" s="168"/>
      <c r="X271" s="47" t="str">
        <f t="shared" si="119"/>
        <v/>
      </c>
      <c r="Y271" s="53" t="str">
        <f t="shared" si="126"/>
        <v/>
      </c>
      <c r="Z271" s="169"/>
      <c r="AA271" s="170"/>
      <c r="AB271" s="170"/>
      <c r="AC271" s="170"/>
      <c r="AD271" s="171"/>
      <c r="AE271" s="168"/>
      <c r="AF271" s="54" t="str">
        <f t="shared" ref="AF271:AF338" si="139">IF(AND(AE270="",OR(Z270&lt;&gt;"",AA270&lt;&gt;"",AB270&lt;&gt;"",AC270&lt;&gt;"",AD270&lt;&gt;"")),"?",IF(AND(AE270&lt;&gt;"",Z270="",AA270="",AB270="",AC270="",AD270=""),"X",""))</f>
        <v/>
      </c>
      <c r="AS271" s="56">
        <f t="shared" si="120"/>
        <v>0</v>
      </c>
      <c r="AT271" s="56">
        <f t="shared" si="127"/>
        <v>0</v>
      </c>
      <c r="AU271" s="56">
        <f t="shared" si="128"/>
        <v>0</v>
      </c>
      <c r="AV271" s="56">
        <f t="shared" si="129"/>
        <v>0</v>
      </c>
      <c r="AW271" s="56">
        <f t="shared" si="130"/>
        <v>0</v>
      </c>
      <c r="AX271" s="57">
        <f t="shared" si="131"/>
        <v>0</v>
      </c>
      <c r="AY271" s="57">
        <f>SUM($AX$7:AX271)</f>
        <v>0</v>
      </c>
      <c r="AZ271" s="56">
        <f t="shared" si="121"/>
        <v>0</v>
      </c>
      <c r="BA271" s="56">
        <f t="shared" si="122"/>
        <v>0</v>
      </c>
      <c r="BB271" s="56">
        <f t="shared" si="123"/>
        <v>0</v>
      </c>
      <c r="BC271" s="56">
        <f t="shared" si="124"/>
        <v>0</v>
      </c>
      <c r="BD271" s="56">
        <f t="shared" si="125"/>
        <v>0</v>
      </c>
      <c r="BE271" s="57">
        <f t="shared" si="132"/>
        <v>0</v>
      </c>
      <c r="BF271" s="57">
        <f>SUM($BE$7:BE271)</f>
        <v>0</v>
      </c>
      <c r="BH271" s="58" t="str">
        <f t="shared" si="113"/>
        <v/>
      </c>
      <c r="BI271" s="58" t="str">
        <f t="shared" si="114"/>
        <v/>
      </c>
      <c r="BJ271" s="58" t="str">
        <f t="shared" si="115"/>
        <v/>
      </c>
      <c r="BK271" s="58" t="str">
        <f t="shared" si="116"/>
        <v/>
      </c>
      <c r="BL271" s="58" t="str">
        <f t="shared" si="117"/>
        <v/>
      </c>
      <c r="BN271" s="58" t="str">
        <f t="shared" si="133"/>
        <v/>
      </c>
      <c r="BO271" s="58" t="str">
        <f t="shared" si="134"/>
        <v/>
      </c>
      <c r="BP271" s="58" t="str">
        <f t="shared" si="135"/>
        <v/>
      </c>
      <c r="BQ271" s="58" t="str">
        <f t="shared" si="136"/>
        <v/>
      </c>
      <c r="BR271" s="58" t="str">
        <f t="shared" si="137"/>
        <v/>
      </c>
    </row>
    <row r="272" spans="15:70" x14ac:dyDescent="0.2">
      <c r="O272" s="47" t="str">
        <f t="shared" si="138"/>
        <v/>
      </c>
      <c r="P272" s="53" t="str">
        <f t="shared" si="118"/>
        <v/>
      </c>
      <c r="Q272" s="169"/>
      <c r="R272" s="170"/>
      <c r="S272" s="170"/>
      <c r="T272" s="170"/>
      <c r="U272" s="171"/>
      <c r="V272" s="168"/>
      <c r="X272" s="47" t="str">
        <f t="shared" si="119"/>
        <v/>
      </c>
      <c r="Y272" s="53" t="str">
        <f t="shared" si="126"/>
        <v/>
      </c>
      <c r="Z272" s="169"/>
      <c r="AA272" s="170"/>
      <c r="AB272" s="170"/>
      <c r="AC272" s="170"/>
      <c r="AD272" s="171"/>
      <c r="AE272" s="168"/>
      <c r="AF272" s="54" t="str">
        <f t="shared" si="139"/>
        <v/>
      </c>
      <c r="AS272" s="56">
        <f t="shared" si="120"/>
        <v>0</v>
      </c>
      <c r="AT272" s="56">
        <f t="shared" si="127"/>
        <v>0</v>
      </c>
      <c r="AU272" s="56">
        <f t="shared" si="128"/>
        <v>0</v>
      </c>
      <c r="AV272" s="56">
        <f t="shared" si="129"/>
        <v>0</v>
      </c>
      <c r="AW272" s="56">
        <f t="shared" si="130"/>
        <v>0</v>
      </c>
      <c r="AX272" s="57">
        <f t="shared" si="131"/>
        <v>0</v>
      </c>
      <c r="AY272" s="57">
        <f>SUM($AX$7:AX272)</f>
        <v>0</v>
      </c>
      <c r="AZ272" s="56">
        <f t="shared" si="121"/>
        <v>0</v>
      </c>
      <c r="BA272" s="56">
        <f t="shared" si="122"/>
        <v>0</v>
      </c>
      <c r="BB272" s="56">
        <f t="shared" si="123"/>
        <v>0</v>
      </c>
      <c r="BC272" s="56">
        <f t="shared" si="124"/>
        <v>0</v>
      </c>
      <c r="BD272" s="56">
        <f t="shared" si="125"/>
        <v>0</v>
      </c>
      <c r="BE272" s="57">
        <f t="shared" si="132"/>
        <v>0</v>
      </c>
      <c r="BF272" s="57">
        <f>SUM($BE$7:BE272)</f>
        <v>0</v>
      </c>
      <c r="BH272" s="58" t="str">
        <f t="shared" si="113"/>
        <v/>
      </c>
      <c r="BI272" s="58" t="str">
        <f t="shared" si="114"/>
        <v/>
      </c>
      <c r="BJ272" s="58" t="str">
        <f t="shared" si="115"/>
        <v/>
      </c>
      <c r="BK272" s="58" t="str">
        <f t="shared" si="116"/>
        <v/>
      </c>
      <c r="BL272" s="58" t="str">
        <f t="shared" si="117"/>
        <v/>
      </c>
      <c r="BN272" s="58" t="str">
        <f t="shared" si="133"/>
        <v/>
      </c>
      <c r="BO272" s="58" t="str">
        <f t="shared" si="134"/>
        <v/>
      </c>
      <c r="BP272" s="58" t="str">
        <f t="shared" si="135"/>
        <v/>
      </c>
      <c r="BQ272" s="58" t="str">
        <f t="shared" si="136"/>
        <v/>
      </c>
      <c r="BR272" s="58" t="str">
        <f t="shared" si="137"/>
        <v/>
      </c>
    </row>
    <row r="273" spans="15:70" x14ac:dyDescent="0.2">
      <c r="O273" s="47" t="str">
        <f t="shared" si="138"/>
        <v/>
      </c>
      <c r="P273" s="53" t="str">
        <f t="shared" si="118"/>
        <v/>
      </c>
      <c r="Q273" s="169"/>
      <c r="R273" s="170"/>
      <c r="S273" s="170"/>
      <c r="T273" s="170"/>
      <c r="U273" s="171"/>
      <c r="V273" s="168"/>
      <c r="X273" s="47" t="str">
        <f t="shared" si="119"/>
        <v/>
      </c>
      <c r="Y273" s="53" t="str">
        <f t="shared" si="126"/>
        <v/>
      </c>
      <c r="Z273" s="169"/>
      <c r="AA273" s="170"/>
      <c r="AB273" s="170"/>
      <c r="AC273" s="170"/>
      <c r="AD273" s="171"/>
      <c r="AE273" s="168"/>
      <c r="AF273" s="54" t="str">
        <f t="shared" si="139"/>
        <v/>
      </c>
      <c r="AS273" s="56">
        <f t="shared" si="120"/>
        <v>0</v>
      </c>
      <c r="AT273" s="56">
        <f t="shared" si="127"/>
        <v>0</v>
      </c>
      <c r="AU273" s="56">
        <f t="shared" si="128"/>
        <v>0</v>
      </c>
      <c r="AV273" s="56">
        <f t="shared" si="129"/>
        <v>0</v>
      </c>
      <c r="AW273" s="56">
        <f t="shared" si="130"/>
        <v>0</v>
      </c>
      <c r="AX273" s="57">
        <f t="shared" si="131"/>
        <v>0</v>
      </c>
      <c r="AY273" s="57">
        <f>SUM($AX$7:AX273)</f>
        <v>0</v>
      </c>
      <c r="AZ273" s="56">
        <f t="shared" si="121"/>
        <v>0</v>
      </c>
      <c r="BA273" s="56">
        <f t="shared" si="122"/>
        <v>0</v>
      </c>
      <c r="BB273" s="56">
        <f t="shared" si="123"/>
        <v>0</v>
      </c>
      <c r="BC273" s="56">
        <f t="shared" si="124"/>
        <v>0</v>
      </c>
      <c r="BD273" s="56">
        <f t="shared" si="125"/>
        <v>0</v>
      </c>
      <c r="BE273" s="57">
        <f t="shared" si="132"/>
        <v>0</v>
      </c>
      <c r="BF273" s="57">
        <f>SUM($BE$7:BE273)</f>
        <v>0</v>
      </c>
      <c r="BH273" s="58" t="str">
        <f t="shared" si="113"/>
        <v/>
      </c>
      <c r="BI273" s="58" t="str">
        <f t="shared" si="114"/>
        <v/>
      </c>
      <c r="BJ273" s="58" t="str">
        <f t="shared" si="115"/>
        <v/>
      </c>
      <c r="BK273" s="58" t="str">
        <f t="shared" si="116"/>
        <v/>
      </c>
      <c r="BL273" s="58" t="str">
        <f t="shared" si="117"/>
        <v/>
      </c>
      <c r="BN273" s="58" t="str">
        <f t="shared" si="133"/>
        <v/>
      </c>
      <c r="BO273" s="58" t="str">
        <f t="shared" si="134"/>
        <v/>
      </c>
      <c r="BP273" s="58" t="str">
        <f t="shared" si="135"/>
        <v/>
      </c>
      <c r="BQ273" s="58" t="str">
        <f t="shared" si="136"/>
        <v/>
      </c>
      <c r="BR273" s="58" t="str">
        <f t="shared" si="137"/>
        <v/>
      </c>
    </row>
    <row r="274" spans="15:70" x14ac:dyDescent="0.2">
      <c r="O274" s="47" t="str">
        <f t="shared" si="138"/>
        <v/>
      </c>
      <c r="P274" s="53" t="str">
        <f t="shared" si="118"/>
        <v/>
      </c>
      <c r="Q274" s="169"/>
      <c r="R274" s="170"/>
      <c r="S274" s="170"/>
      <c r="T274" s="170"/>
      <c r="U274" s="171"/>
      <c r="V274" s="168"/>
      <c r="X274" s="47" t="str">
        <f t="shared" si="119"/>
        <v/>
      </c>
      <c r="Y274" s="53" t="str">
        <f t="shared" si="126"/>
        <v/>
      </c>
      <c r="Z274" s="169"/>
      <c r="AA274" s="170"/>
      <c r="AB274" s="170"/>
      <c r="AC274" s="170"/>
      <c r="AD274" s="171"/>
      <c r="AE274" s="168"/>
      <c r="AF274" s="54" t="str">
        <f t="shared" si="139"/>
        <v/>
      </c>
      <c r="AS274" s="56">
        <f t="shared" si="120"/>
        <v>0</v>
      </c>
      <c r="AT274" s="56">
        <f t="shared" si="127"/>
        <v>0</v>
      </c>
      <c r="AU274" s="56">
        <f t="shared" si="128"/>
        <v>0</v>
      </c>
      <c r="AV274" s="56">
        <f t="shared" si="129"/>
        <v>0</v>
      </c>
      <c r="AW274" s="56">
        <f t="shared" si="130"/>
        <v>0</v>
      </c>
      <c r="AX274" s="57">
        <f t="shared" si="131"/>
        <v>0</v>
      </c>
      <c r="AY274" s="57">
        <f>SUM($AX$7:AX274)</f>
        <v>0</v>
      </c>
      <c r="AZ274" s="56">
        <f t="shared" si="121"/>
        <v>0</v>
      </c>
      <c r="BA274" s="56">
        <f t="shared" si="122"/>
        <v>0</v>
      </c>
      <c r="BB274" s="56">
        <f t="shared" si="123"/>
        <v>0</v>
      </c>
      <c r="BC274" s="56">
        <f t="shared" si="124"/>
        <v>0</v>
      </c>
      <c r="BD274" s="56">
        <f t="shared" si="125"/>
        <v>0</v>
      </c>
      <c r="BE274" s="57">
        <f t="shared" si="132"/>
        <v>0</v>
      </c>
      <c r="BF274" s="57">
        <f>SUM($BE$7:BE274)</f>
        <v>0</v>
      </c>
      <c r="BH274" s="58" t="str">
        <f t="shared" si="113"/>
        <v/>
      </c>
      <c r="BI274" s="58" t="str">
        <f t="shared" si="114"/>
        <v/>
      </c>
      <c r="BJ274" s="58" t="str">
        <f t="shared" si="115"/>
        <v/>
      </c>
      <c r="BK274" s="58" t="str">
        <f t="shared" si="116"/>
        <v/>
      </c>
      <c r="BL274" s="58" t="str">
        <f t="shared" si="117"/>
        <v/>
      </c>
      <c r="BN274" s="58" t="str">
        <f t="shared" si="133"/>
        <v/>
      </c>
      <c r="BO274" s="58" t="str">
        <f t="shared" si="134"/>
        <v/>
      </c>
      <c r="BP274" s="58" t="str">
        <f t="shared" si="135"/>
        <v/>
      </c>
      <c r="BQ274" s="58" t="str">
        <f t="shared" si="136"/>
        <v/>
      </c>
      <c r="BR274" s="58" t="str">
        <f t="shared" si="137"/>
        <v/>
      </c>
    </row>
    <row r="275" spans="15:70" x14ac:dyDescent="0.2">
      <c r="O275" s="47" t="str">
        <f t="shared" si="138"/>
        <v/>
      </c>
      <c r="P275" s="53" t="str">
        <f t="shared" si="118"/>
        <v/>
      </c>
      <c r="Q275" s="169"/>
      <c r="R275" s="170"/>
      <c r="S275" s="170"/>
      <c r="T275" s="170"/>
      <c r="U275" s="171"/>
      <c r="V275" s="168"/>
      <c r="X275" s="47" t="str">
        <f t="shared" si="119"/>
        <v/>
      </c>
      <c r="Y275" s="53" t="str">
        <f t="shared" si="126"/>
        <v/>
      </c>
      <c r="Z275" s="169"/>
      <c r="AA275" s="170"/>
      <c r="AB275" s="170"/>
      <c r="AC275" s="170"/>
      <c r="AD275" s="171"/>
      <c r="AE275" s="168"/>
      <c r="AF275" s="54" t="str">
        <f t="shared" si="139"/>
        <v/>
      </c>
      <c r="AS275" s="56">
        <f t="shared" si="120"/>
        <v>0</v>
      </c>
      <c r="AT275" s="56">
        <f t="shared" si="127"/>
        <v>0</v>
      </c>
      <c r="AU275" s="56">
        <f t="shared" si="128"/>
        <v>0</v>
      </c>
      <c r="AV275" s="56">
        <f t="shared" si="129"/>
        <v>0</v>
      </c>
      <c r="AW275" s="56">
        <f t="shared" si="130"/>
        <v>0</v>
      </c>
      <c r="AX275" s="57">
        <f t="shared" si="131"/>
        <v>0</v>
      </c>
      <c r="AY275" s="57">
        <f>SUM($AX$7:AX275)</f>
        <v>0</v>
      </c>
      <c r="AZ275" s="56">
        <f t="shared" si="121"/>
        <v>0</v>
      </c>
      <c r="BA275" s="56">
        <f t="shared" si="122"/>
        <v>0</v>
      </c>
      <c r="BB275" s="56">
        <f t="shared" si="123"/>
        <v>0</v>
      </c>
      <c r="BC275" s="56">
        <f t="shared" si="124"/>
        <v>0</v>
      </c>
      <c r="BD275" s="56">
        <f t="shared" si="125"/>
        <v>0</v>
      </c>
      <c r="BE275" s="57">
        <f t="shared" si="132"/>
        <v>0</v>
      </c>
      <c r="BF275" s="57">
        <f>SUM($BE$7:BE275)</f>
        <v>0</v>
      </c>
      <c r="BH275" s="58" t="str">
        <f t="shared" si="113"/>
        <v/>
      </c>
      <c r="BI275" s="58" t="str">
        <f t="shared" si="114"/>
        <v/>
      </c>
      <c r="BJ275" s="58" t="str">
        <f t="shared" si="115"/>
        <v/>
      </c>
      <c r="BK275" s="58" t="str">
        <f t="shared" si="116"/>
        <v/>
      </c>
      <c r="BL275" s="58" t="str">
        <f t="shared" si="117"/>
        <v/>
      </c>
      <c r="BN275" s="58" t="str">
        <f t="shared" si="133"/>
        <v/>
      </c>
      <c r="BO275" s="58" t="str">
        <f t="shared" si="134"/>
        <v/>
      </c>
      <c r="BP275" s="58" t="str">
        <f t="shared" si="135"/>
        <v/>
      </c>
      <c r="BQ275" s="58" t="str">
        <f t="shared" si="136"/>
        <v/>
      </c>
      <c r="BR275" s="58" t="str">
        <f t="shared" si="137"/>
        <v/>
      </c>
    </row>
    <row r="276" spans="15:70" x14ac:dyDescent="0.2">
      <c r="O276" s="47" t="str">
        <f t="shared" si="138"/>
        <v/>
      </c>
      <c r="P276" s="53" t="str">
        <f t="shared" si="118"/>
        <v/>
      </c>
      <c r="Q276" s="169"/>
      <c r="R276" s="170"/>
      <c r="S276" s="170"/>
      <c r="T276" s="170"/>
      <c r="U276" s="171"/>
      <c r="V276" s="168"/>
      <c r="X276" s="47" t="str">
        <f t="shared" si="119"/>
        <v/>
      </c>
      <c r="Y276" s="53" t="str">
        <f t="shared" si="126"/>
        <v/>
      </c>
      <c r="Z276" s="169"/>
      <c r="AA276" s="170"/>
      <c r="AB276" s="170"/>
      <c r="AC276" s="170"/>
      <c r="AD276" s="171"/>
      <c r="AE276" s="168"/>
      <c r="AF276" s="54" t="str">
        <f t="shared" si="139"/>
        <v/>
      </c>
      <c r="AS276" s="56">
        <f t="shared" si="120"/>
        <v>0</v>
      </c>
      <c r="AT276" s="56">
        <f t="shared" si="127"/>
        <v>0</v>
      </c>
      <c r="AU276" s="56">
        <f t="shared" si="128"/>
        <v>0</v>
      </c>
      <c r="AV276" s="56">
        <f t="shared" si="129"/>
        <v>0</v>
      </c>
      <c r="AW276" s="56">
        <f t="shared" si="130"/>
        <v>0</v>
      </c>
      <c r="AX276" s="57">
        <f t="shared" si="131"/>
        <v>0</v>
      </c>
      <c r="AY276" s="57">
        <f>SUM($AX$7:AX276)</f>
        <v>0</v>
      </c>
      <c r="AZ276" s="56">
        <f t="shared" si="121"/>
        <v>0</v>
      </c>
      <c r="BA276" s="56">
        <f t="shared" si="122"/>
        <v>0</v>
      </c>
      <c r="BB276" s="56">
        <f t="shared" si="123"/>
        <v>0</v>
      </c>
      <c r="BC276" s="56">
        <f t="shared" si="124"/>
        <v>0</v>
      </c>
      <c r="BD276" s="56">
        <f t="shared" si="125"/>
        <v>0</v>
      </c>
      <c r="BE276" s="57">
        <f t="shared" si="132"/>
        <v>0</v>
      </c>
      <c r="BF276" s="57">
        <f>SUM($BE$7:BE276)</f>
        <v>0</v>
      </c>
      <c r="BH276" s="58" t="str">
        <f t="shared" si="113"/>
        <v/>
      </c>
      <c r="BI276" s="58" t="str">
        <f t="shared" si="114"/>
        <v/>
      </c>
      <c r="BJ276" s="58" t="str">
        <f t="shared" si="115"/>
        <v/>
      </c>
      <c r="BK276" s="58" t="str">
        <f t="shared" si="116"/>
        <v/>
      </c>
      <c r="BL276" s="58" t="str">
        <f t="shared" si="117"/>
        <v/>
      </c>
      <c r="BN276" s="58" t="str">
        <f t="shared" si="133"/>
        <v/>
      </c>
      <c r="BO276" s="58" t="str">
        <f t="shared" si="134"/>
        <v/>
      </c>
      <c r="BP276" s="58" t="str">
        <f t="shared" si="135"/>
        <v/>
      </c>
      <c r="BQ276" s="58" t="str">
        <f t="shared" si="136"/>
        <v/>
      </c>
      <c r="BR276" s="58" t="str">
        <f t="shared" si="137"/>
        <v/>
      </c>
    </row>
    <row r="277" spans="15:70" x14ac:dyDescent="0.2">
      <c r="O277" s="47" t="str">
        <f t="shared" si="138"/>
        <v/>
      </c>
      <c r="P277" s="53" t="str">
        <f t="shared" si="118"/>
        <v/>
      </c>
      <c r="Q277" s="169"/>
      <c r="R277" s="170"/>
      <c r="S277" s="170"/>
      <c r="T277" s="170"/>
      <c r="U277" s="171"/>
      <c r="V277" s="168"/>
      <c r="X277" s="47" t="str">
        <f t="shared" si="119"/>
        <v/>
      </c>
      <c r="Y277" s="53" t="str">
        <f t="shared" si="126"/>
        <v/>
      </c>
      <c r="Z277" s="169"/>
      <c r="AA277" s="170"/>
      <c r="AB277" s="170"/>
      <c r="AC277" s="170"/>
      <c r="AD277" s="171"/>
      <c r="AE277" s="168"/>
      <c r="AF277" s="54" t="str">
        <f t="shared" si="139"/>
        <v/>
      </c>
      <c r="AS277" s="56">
        <f t="shared" si="120"/>
        <v>0</v>
      </c>
      <c r="AT277" s="56">
        <f t="shared" si="127"/>
        <v>0</v>
      </c>
      <c r="AU277" s="56">
        <f t="shared" si="128"/>
        <v>0</v>
      </c>
      <c r="AV277" s="56">
        <f t="shared" si="129"/>
        <v>0</v>
      </c>
      <c r="AW277" s="56">
        <f t="shared" si="130"/>
        <v>0</v>
      </c>
      <c r="AX277" s="57">
        <f t="shared" si="131"/>
        <v>0</v>
      </c>
      <c r="AY277" s="57">
        <f>SUM($AX$7:AX277)</f>
        <v>0</v>
      </c>
      <c r="AZ277" s="56">
        <f t="shared" si="121"/>
        <v>0</v>
      </c>
      <c r="BA277" s="56">
        <f t="shared" si="122"/>
        <v>0</v>
      </c>
      <c r="BB277" s="56">
        <f t="shared" si="123"/>
        <v>0</v>
      </c>
      <c r="BC277" s="56">
        <f t="shared" si="124"/>
        <v>0</v>
      </c>
      <c r="BD277" s="56">
        <f t="shared" si="125"/>
        <v>0</v>
      </c>
      <c r="BE277" s="57">
        <f t="shared" si="132"/>
        <v>0</v>
      </c>
      <c r="BF277" s="57">
        <f>SUM($BE$7:BE277)</f>
        <v>0</v>
      </c>
      <c r="BH277" s="58" t="str">
        <f t="shared" si="113"/>
        <v/>
      </c>
      <c r="BI277" s="58" t="str">
        <f t="shared" si="114"/>
        <v/>
      </c>
      <c r="BJ277" s="58" t="str">
        <f t="shared" si="115"/>
        <v/>
      </c>
      <c r="BK277" s="58" t="str">
        <f t="shared" si="116"/>
        <v/>
      </c>
      <c r="BL277" s="58" t="str">
        <f t="shared" si="117"/>
        <v/>
      </c>
      <c r="BN277" s="58" t="str">
        <f t="shared" si="133"/>
        <v/>
      </c>
      <c r="BO277" s="58" t="str">
        <f t="shared" si="134"/>
        <v/>
      </c>
      <c r="BP277" s="58" t="str">
        <f t="shared" si="135"/>
        <v/>
      </c>
      <c r="BQ277" s="58" t="str">
        <f t="shared" si="136"/>
        <v/>
      </c>
      <c r="BR277" s="58" t="str">
        <f t="shared" si="137"/>
        <v/>
      </c>
    </row>
    <row r="278" spans="15:70" x14ac:dyDescent="0.2">
      <c r="O278" s="47" t="str">
        <f t="shared" si="138"/>
        <v/>
      </c>
      <c r="P278" s="53" t="str">
        <f t="shared" si="118"/>
        <v/>
      </c>
      <c r="Q278" s="169"/>
      <c r="R278" s="170"/>
      <c r="S278" s="170"/>
      <c r="T278" s="170"/>
      <c r="U278" s="171"/>
      <c r="V278" s="168"/>
      <c r="X278" s="47" t="str">
        <f t="shared" si="119"/>
        <v/>
      </c>
      <c r="Y278" s="53" t="str">
        <f t="shared" si="126"/>
        <v/>
      </c>
      <c r="Z278" s="169"/>
      <c r="AA278" s="170"/>
      <c r="AB278" s="170"/>
      <c r="AC278" s="170"/>
      <c r="AD278" s="171"/>
      <c r="AE278" s="168"/>
      <c r="AF278" s="54" t="str">
        <f t="shared" si="139"/>
        <v/>
      </c>
      <c r="AS278" s="56">
        <f t="shared" si="120"/>
        <v>0</v>
      </c>
      <c r="AT278" s="56">
        <f t="shared" si="127"/>
        <v>0</v>
      </c>
      <c r="AU278" s="56">
        <f t="shared" si="128"/>
        <v>0</v>
      </c>
      <c r="AV278" s="56">
        <f t="shared" si="129"/>
        <v>0</v>
      </c>
      <c r="AW278" s="56">
        <f t="shared" si="130"/>
        <v>0</v>
      </c>
      <c r="AX278" s="57">
        <f t="shared" si="131"/>
        <v>0</v>
      </c>
      <c r="AY278" s="57">
        <f>SUM($AX$7:AX278)</f>
        <v>0</v>
      </c>
      <c r="AZ278" s="56">
        <f t="shared" si="121"/>
        <v>0</v>
      </c>
      <c r="BA278" s="56">
        <f t="shared" si="122"/>
        <v>0</v>
      </c>
      <c r="BB278" s="56">
        <f t="shared" si="123"/>
        <v>0</v>
      </c>
      <c r="BC278" s="56">
        <f t="shared" si="124"/>
        <v>0</v>
      </c>
      <c r="BD278" s="56">
        <f t="shared" si="125"/>
        <v>0</v>
      </c>
      <c r="BE278" s="57">
        <f t="shared" si="132"/>
        <v>0</v>
      </c>
      <c r="BF278" s="57">
        <f>SUM($BE$7:BE278)</f>
        <v>0</v>
      </c>
      <c r="BH278" s="58" t="str">
        <f t="shared" si="113"/>
        <v/>
      </c>
      <c r="BI278" s="58" t="str">
        <f t="shared" si="114"/>
        <v/>
      </c>
      <c r="BJ278" s="58" t="str">
        <f t="shared" si="115"/>
        <v/>
      </c>
      <c r="BK278" s="58" t="str">
        <f t="shared" si="116"/>
        <v/>
      </c>
      <c r="BL278" s="58" t="str">
        <f t="shared" si="117"/>
        <v/>
      </c>
      <c r="BN278" s="58" t="str">
        <f t="shared" si="133"/>
        <v/>
      </c>
      <c r="BO278" s="58" t="str">
        <f t="shared" si="134"/>
        <v/>
      </c>
      <c r="BP278" s="58" t="str">
        <f t="shared" si="135"/>
        <v/>
      </c>
      <c r="BQ278" s="58" t="str">
        <f t="shared" si="136"/>
        <v/>
      </c>
      <c r="BR278" s="58" t="str">
        <f t="shared" si="137"/>
        <v/>
      </c>
    </row>
    <row r="279" spans="15:70" x14ac:dyDescent="0.2">
      <c r="O279" s="47" t="str">
        <f t="shared" si="138"/>
        <v/>
      </c>
      <c r="P279" s="53" t="str">
        <f t="shared" si="118"/>
        <v/>
      </c>
      <c r="Q279" s="169"/>
      <c r="R279" s="170"/>
      <c r="S279" s="170"/>
      <c r="T279" s="170"/>
      <c r="U279" s="171"/>
      <c r="V279" s="168"/>
      <c r="X279" s="47" t="str">
        <f t="shared" si="119"/>
        <v/>
      </c>
      <c r="Y279" s="53" t="str">
        <f t="shared" si="126"/>
        <v/>
      </c>
      <c r="Z279" s="169"/>
      <c r="AA279" s="170"/>
      <c r="AB279" s="170"/>
      <c r="AC279" s="170"/>
      <c r="AD279" s="171"/>
      <c r="AE279" s="168"/>
      <c r="AF279" s="54" t="str">
        <f t="shared" si="139"/>
        <v/>
      </c>
      <c r="AS279" s="56">
        <f t="shared" si="120"/>
        <v>0</v>
      </c>
      <c r="AT279" s="56">
        <f t="shared" si="127"/>
        <v>0</v>
      </c>
      <c r="AU279" s="56">
        <f t="shared" si="128"/>
        <v>0</v>
      </c>
      <c r="AV279" s="56">
        <f t="shared" si="129"/>
        <v>0</v>
      </c>
      <c r="AW279" s="56">
        <f t="shared" si="130"/>
        <v>0</v>
      </c>
      <c r="AX279" s="57">
        <f t="shared" si="131"/>
        <v>0</v>
      </c>
      <c r="AY279" s="57">
        <f>SUM($AX$7:AX279)</f>
        <v>0</v>
      </c>
      <c r="AZ279" s="56">
        <f t="shared" si="121"/>
        <v>0</v>
      </c>
      <c r="BA279" s="56">
        <f t="shared" si="122"/>
        <v>0</v>
      </c>
      <c r="BB279" s="56">
        <f t="shared" si="123"/>
        <v>0</v>
      </c>
      <c r="BC279" s="56">
        <f t="shared" si="124"/>
        <v>0</v>
      </c>
      <c r="BD279" s="56">
        <f t="shared" si="125"/>
        <v>0</v>
      </c>
      <c r="BE279" s="57">
        <f t="shared" si="132"/>
        <v>0</v>
      </c>
      <c r="BF279" s="57">
        <f>SUM($BE$7:BE279)</f>
        <v>0</v>
      </c>
      <c r="BH279" s="58" t="str">
        <f t="shared" si="113"/>
        <v/>
      </c>
      <c r="BI279" s="58" t="str">
        <f t="shared" si="114"/>
        <v/>
      </c>
      <c r="BJ279" s="58" t="str">
        <f t="shared" si="115"/>
        <v/>
      </c>
      <c r="BK279" s="58" t="str">
        <f t="shared" si="116"/>
        <v/>
      </c>
      <c r="BL279" s="58" t="str">
        <f t="shared" si="117"/>
        <v/>
      </c>
      <c r="BN279" s="58" t="str">
        <f t="shared" si="133"/>
        <v/>
      </c>
      <c r="BO279" s="58" t="str">
        <f t="shared" si="134"/>
        <v/>
      </c>
      <c r="BP279" s="58" t="str">
        <f t="shared" si="135"/>
        <v/>
      </c>
      <c r="BQ279" s="58" t="str">
        <f t="shared" si="136"/>
        <v/>
      </c>
      <c r="BR279" s="58" t="str">
        <f t="shared" si="137"/>
        <v/>
      </c>
    </row>
    <row r="280" spans="15:70" x14ac:dyDescent="0.2">
      <c r="O280" s="47" t="str">
        <f t="shared" si="138"/>
        <v/>
      </c>
      <c r="P280" s="53" t="str">
        <f t="shared" si="118"/>
        <v/>
      </c>
      <c r="Q280" s="169"/>
      <c r="R280" s="170"/>
      <c r="S280" s="170"/>
      <c r="T280" s="170"/>
      <c r="U280" s="171"/>
      <c r="V280" s="168"/>
      <c r="X280" s="47" t="str">
        <f t="shared" si="119"/>
        <v/>
      </c>
      <c r="Y280" s="53" t="str">
        <f t="shared" si="126"/>
        <v/>
      </c>
      <c r="Z280" s="169"/>
      <c r="AA280" s="170"/>
      <c r="AB280" s="170"/>
      <c r="AC280" s="170"/>
      <c r="AD280" s="171"/>
      <c r="AE280" s="168"/>
      <c r="AF280" s="54" t="str">
        <f t="shared" si="139"/>
        <v/>
      </c>
      <c r="AS280" s="56">
        <f t="shared" si="120"/>
        <v>0</v>
      </c>
      <c r="AT280" s="56">
        <f t="shared" si="127"/>
        <v>0</v>
      </c>
      <c r="AU280" s="56">
        <f t="shared" si="128"/>
        <v>0</v>
      </c>
      <c r="AV280" s="56">
        <f t="shared" si="129"/>
        <v>0</v>
      </c>
      <c r="AW280" s="56">
        <f t="shared" si="130"/>
        <v>0</v>
      </c>
      <c r="AX280" s="57">
        <f t="shared" si="131"/>
        <v>0</v>
      </c>
      <c r="AY280" s="57">
        <f>SUM($AX$7:AX280)</f>
        <v>0</v>
      </c>
      <c r="AZ280" s="56">
        <f t="shared" si="121"/>
        <v>0</v>
      </c>
      <c r="BA280" s="56">
        <f t="shared" si="122"/>
        <v>0</v>
      </c>
      <c r="BB280" s="56">
        <f t="shared" si="123"/>
        <v>0</v>
      </c>
      <c r="BC280" s="56">
        <f t="shared" si="124"/>
        <v>0</v>
      </c>
      <c r="BD280" s="56">
        <f t="shared" si="125"/>
        <v>0</v>
      </c>
      <c r="BE280" s="57">
        <f t="shared" si="132"/>
        <v>0</v>
      </c>
      <c r="BF280" s="57">
        <f>SUM($BE$7:BE280)</f>
        <v>0</v>
      </c>
      <c r="BH280" s="58" t="str">
        <f t="shared" ref="BH280:BH337" si="140">IF(AS280=0,"",$P281)</f>
        <v/>
      </c>
      <c r="BI280" s="58" t="str">
        <f t="shared" ref="BI280:BI337" si="141">IF(AT280=0,"",$P281+1)</f>
        <v/>
      </c>
      <c r="BJ280" s="58" t="str">
        <f t="shared" ref="BJ280:BJ337" si="142">IF(AU280=0,"",$P281+2)</f>
        <v/>
      </c>
      <c r="BK280" s="58" t="str">
        <f t="shared" ref="BK280:BK337" si="143">IF(AV280=0,"",$P281+3)</f>
        <v/>
      </c>
      <c r="BL280" s="58" t="str">
        <f t="shared" ref="BL280:BL337" si="144">IF(AW280=0,"",$P281+4)</f>
        <v/>
      </c>
      <c r="BN280" s="58" t="str">
        <f t="shared" si="133"/>
        <v/>
      </c>
      <c r="BO280" s="58" t="str">
        <f t="shared" si="134"/>
        <v/>
      </c>
      <c r="BP280" s="58" t="str">
        <f t="shared" si="135"/>
        <v/>
      </c>
      <c r="BQ280" s="58" t="str">
        <f t="shared" si="136"/>
        <v/>
      </c>
      <c r="BR280" s="58" t="str">
        <f t="shared" si="137"/>
        <v/>
      </c>
    </row>
    <row r="281" spans="15:70" x14ac:dyDescent="0.2">
      <c r="O281" s="47" t="str">
        <f t="shared" si="138"/>
        <v/>
      </c>
      <c r="P281" s="53" t="str">
        <f t="shared" si="118"/>
        <v/>
      </c>
      <c r="Q281" s="169"/>
      <c r="R281" s="170"/>
      <c r="S281" s="170"/>
      <c r="T281" s="170"/>
      <c r="U281" s="171"/>
      <c r="V281" s="168"/>
      <c r="X281" s="47" t="str">
        <f t="shared" si="119"/>
        <v/>
      </c>
      <c r="Y281" s="53" t="str">
        <f t="shared" si="126"/>
        <v/>
      </c>
      <c r="Z281" s="169"/>
      <c r="AA281" s="170"/>
      <c r="AB281" s="170"/>
      <c r="AC281" s="170"/>
      <c r="AD281" s="171"/>
      <c r="AE281" s="168"/>
      <c r="AF281" s="54" t="str">
        <f t="shared" si="139"/>
        <v/>
      </c>
      <c r="AS281" s="56">
        <f t="shared" si="120"/>
        <v>0</v>
      </c>
      <c r="AT281" s="56">
        <f t="shared" si="127"/>
        <v>0</v>
      </c>
      <c r="AU281" s="56">
        <f t="shared" si="128"/>
        <v>0</v>
      </c>
      <c r="AV281" s="56">
        <f t="shared" si="129"/>
        <v>0</v>
      </c>
      <c r="AW281" s="56">
        <f t="shared" si="130"/>
        <v>0</v>
      </c>
      <c r="AX281" s="57">
        <f t="shared" si="131"/>
        <v>0</v>
      </c>
      <c r="AY281" s="57">
        <f>SUM($AX$7:AX281)</f>
        <v>0</v>
      </c>
      <c r="AZ281" s="56">
        <f t="shared" si="121"/>
        <v>0</v>
      </c>
      <c r="BA281" s="56">
        <f t="shared" si="122"/>
        <v>0</v>
      </c>
      <c r="BB281" s="56">
        <f t="shared" si="123"/>
        <v>0</v>
      </c>
      <c r="BC281" s="56">
        <f t="shared" si="124"/>
        <v>0</v>
      </c>
      <c r="BD281" s="56">
        <f t="shared" si="125"/>
        <v>0</v>
      </c>
      <c r="BE281" s="57">
        <f t="shared" si="132"/>
        <v>0</v>
      </c>
      <c r="BF281" s="57">
        <f>SUM($BE$7:BE281)</f>
        <v>0</v>
      </c>
      <c r="BH281" s="58" t="str">
        <f t="shared" si="140"/>
        <v/>
      </c>
      <c r="BI281" s="58" t="str">
        <f t="shared" si="141"/>
        <v/>
      </c>
      <c r="BJ281" s="58" t="str">
        <f t="shared" si="142"/>
        <v/>
      </c>
      <c r="BK281" s="58" t="str">
        <f t="shared" si="143"/>
        <v/>
      </c>
      <c r="BL281" s="58" t="str">
        <f t="shared" si="144"/>
        <v/>
      </c>
      <c r="BN281" s="58" t="str">
        <f t="shared" si="133"/>
        <v/>
      </c>
      <c r="BO281" s="58" t="str">
        <f t="shared" si="134"/>
        <v/>
      </c>
      <c r="BP281" s="58" t="str">
        <f t="shared" si="135"/>
        <v/>
      </c>
      <c r="BQ281" s="58" t="str">
        <f t="shared" si="136"/>
        <v/>
      </c>
      <c r="BR281" s="58" t="str">
        <f t="shared" si="137"/>
        <v/>
      </c>
    </row>
    <row r="282" spans="15:70" x14ac:dyDescent="0.2">
      <c r="O282" s="47" t="str">
        <f t="shared" si="138"/>
        <v/>
      </c>
      <c r="P282" s="53" t="str">
        <f t="shared" ref="P282:P338" si="145">IF(P281="","",IF(P281+7&gt;$E$42,"",P281+7))</f>
        <v/>
      </c>
      <c r="Q282" s="169"/>
      <c r="R282" s="170"/>
      <c r="S282" s="170"/>
      <c r="T282" s="170"/>
      <c r="U282" s="171"/>
      <c r="V282" s="168"/>
      <c r="X282" s="47" t="str">
        <f t="shared" si="119"/>
        <v/>
      </c>
      <c r="Y282" s="53" t="str">
        <f t="shared" si="126"/>
        <v/>
      </c>
      <c r="Z282" s="169"/>
      <c r="AA282" s="170"/>
      <c r="AB282" s="170"/>
      <c r="AC282" s="170"/>
      <c r="AD282" s="171"/>
      <c r="AE282" s="168"/>
      <c r="AF282" s="54" t="str">
        <f t="shared" si="139"/>
        <v/>
      </c>
      <c r="AS282" s="56">
        <f t="shared" si="120"/>
        <v>0</v>
      </c>
      <c r="AT282" s="56">
        <f t="shared" si="127"/>
        <v>0</v>
      </c>
      <c r="AU282" s="56">
        <f t="shared" si="128"/>
        <v>0</v>
      </c>
      <c r="AV282" s="56">
        <f t="shared" si="129"/>
        <v>0</v>
      </c>
      <c r="AW282" s="56">
        <f t="shared" si="130"/>
        <v>0</v>
      </c>
      <c r="AX282" s="57">
        <f t="shared" si="131"/>
        <v>0</v>
      </c>
      <c r="AY282" s="57">
        <f>SUM($AX$7:AX282)</f>
        <v>0</v>
      </c>
      <c r="AZ282" s="56">
        <f t="shared" si="121"/>
        <v>0</v>
      </c>
      <c r="BA282" s="56">
        <f t="shared" si="122"/>
        <v>0</v>
      </c>
      <c r="BB282" s="56">
        <f t="shared" si="123"/>
        <v>0</v>
      </c>
      <c r="BC282" s="56">
        <f t="shared" si="124"/>
        <v>0</v>
      </c>
      <c r="BD282" s="56">
        <f t="shared" si="125"/>
        <v>0</v>
      </c>
      <c r="BE282" s="57">
        <f t="shared" si="132"/>
        <v>0</v>
      </c>
      <c r="BF282" s="57">
        <f>SUM($BE$7:BE282)</f>
        <v>0</v>
      </c>
      <c r="BH282" s="58" t="str">
        <f t="shared" si="140"/>
        <v/>
      </c>
      <c r="BI282" s="58" t="str">
        <f t="shared" si="141"/>
        <v/>
      </c>
      <c r="BJ282" s="58" t="str">
        <f t="shared" si="142"/>
        <v/>
      </c>
      <c r="BK282" s="58" t="str">
        <f t="shared" si="143"/>
        <v/>
      </c>
      <c r="BL282" s="58" t="str">
        <f t="shared" si="144"/>
        <v/>
      </c>
      <c r="BN282" s="58" t="str">
        <f t="shared" si="133"/>
        <v/>
      </c>
      <c r="BO282" s="58" t="str">
        <f t="shared" si="134"/>
        <v/>
      </c>
      <c r="BP282" s="58" t="str">
        <f t="shared" si="135"/>
        <v/>
      </c>
      <c r="BQ282" s="58" t="str">
        <f t="shared" si="136"/>
        <v/>
      </c>
      <c r="BR282" s="58" t="str">
        <f t="shared" si="137"/>
        <v/>
      </c>
    </row>
    <row r="283" spans="15:70" x14ac:dyDescent="0.2">
      <c r="O283" s="47" t="str">
        <f t="shared" si="138"/>
        <v/>
      </c>
      <c r="P283" s="53" t="str">
        <f t="shared" si="145"/>
        <v/>
      </c>
      <c r="Q283" s="169"/>
      <c r="R283" s="170"/>
      <c r="S283" s="170"/>
      <c r="T283" s="170"/>
      <c r="U283" s="171"/>
      <c r="V283" s="168"/>
      <c r="X283" s="47" t="str">
        <f t="shared" si="119"/>
        <v/>
      </c>
      <c r="Y283" s="53" t="str">
        <f t="shared" si="126"/>
        <v/>
      </c>
      <c r="Z283" s="169"/>
      <c r="AA283" s="170"/>
      <c r="AB283" s="170"/>
      <c r="AC283" s="170"/>
      <c r="AD283" s="171"/>
      <c r="AE283" s="168"/>
      <c r="AF283" s="54" t="str">
        <f t="shared" si="139"/>
        <v/>
      </c>
      <c r="AS283" s="56">
        <f t="shared" si="120"/>
        <v>0</v>
      </c>
      <c r="AT283" s="56">
        <f t="shared" si="127"/>
        <v>0</v>
      </c>
      <c r="AU283" s="56">
        <f t="shared" si="128"/>
        <v>0</v>
      </c>
      <c r="AV283" s="56">
        <f t="shared" si="129"/>
        <v>0</v>
      </c>
      <c r="AW283" s="56">
        <f t="shared" si="130"/>
        <v>0</v>
      </c>
      <c r="AX283" s="57">
        <f t="shared" si="131"/>
        <v>0</v>
      </c>
      <c r="AY283" s="57">
        <f>SUM($AX$7:AX283)</f>
        <v>0</v>
      </c>
      <c r="AZ283" s="56">
        <f t="shared" si="121"/>
        <v>0</v>
      </c>
      <c r="BA283" s="56">
        <f t="shared" si="122"/>
        <v>0</v>
      </c>
      <c r="BB283" s="56">
        <f t="shared" si="123"/>
        <v>0</v>
      </c>
      <c r="BC283" s="56">
        <f t="shared" si="124"/>
        <v>0</v>
      </c>
      <c r="BD283" s="56">
        <f t="shared" si="125"/>
        <v>0</v>
      </c>
      <c r="BE283" s="57">
        <f t="shared" si="132"/>
        <v>0</v>
      </c>
      <c r="BF283" s="57">
        <f>SUM($BE$7:BE283)</f>
        <v>0</v>
      </c>
      <c r="BH283" s="58" t="str">
        <f t="shared" si="140"/>
        <v/>
      </c>
      <c r="BI283" s="58" t="str">
        <f t="shared" si="141"/>
        <v/>
      </c>
      <c r="BJ283" s="58" t="str">
        <f t="shared" si="142"/>
        <v/>
      </c>
      <c r="BK283" s="58" t="str">
        <f t="shared" si="143"/>
        <v/>
      </c>
      <c r="BL283" s="58" t="str">
        <f t="shared" si="144"/>
        <v/>
      </c>
      <c r="BN283" s="58" t="str">
        <f t="shared" si="133"/>
        <v/>
      </c>
      <c r="BO283" s="58" t="str">
        <f t="shared" si="134"/>
        <v/>
      </c>
      <c r="BP283" s="58" t="str">
        <f t="shared" si="135"/>
        <v/>
      </c>
      <c r="BQ283" s="58" t="str">
        <f t="shared" si="136"/>
        <v/>
      </c>
      <c r="BR283" s="58" t="str">
        <f t="shared" si="137"/>
        <v/>
      </c>
    </row>
    <row r="284" spans="15:70" x14ac:dyDescent="0.2">
      <c r="O284" s="47" t="str">
        <f t="shared" si="138"/>
        <v/>
      </c>
      <c r="P284" s="53" t="str">
        <f t="shared" si="145"/>
        <v/>
      </c>
      <c r="Q284" s="169"/>
      <c r="R284" s="170"/>
      <c r="S284" s="170"/>
      <c r="T284" s="170"/>
      <c r="U284" s="171"/>
      <c r="V284" s="168"/>
      <c r="X284" s="47" t="str">
        <f t="shared" si="119"/>
        <v/>
      </c>
      <c r="Y284" s="53" t="str">
        <f t="shared" si="126"/>
        <v/>
      </c>
      <c r="Z284" s="169"/>
      <c r="AA284" s="170"/>
      <c r="AB284" s="170"/>
      <c r="AC284" s="170"/>
      <c r="AD284" s="171"/>
      <c r="AE284" s="168"/>
      <c r="AF284" s="54" t="str">
        <f t="shared" si="139"/>
        <v/>
      </c>
      <c r="AS284" s="56">
        <f t="shared" si="120"/>
        <v>0</v>
      </c>
      <c r="AT284" s="56">
        <f t="shared" si="127"/>
        <v>0</v>
      </c>
      <c r="AU284" s="56">
        <f t="shared" si="128"/>
        <v>0</v>
      </c>
      <c r="AV284" s="56">
        <f t="shared" si="129"/>
        <v>0</v>
      </c>
      <c r="AW284" s="56">
        <f t="shared" si="130"/>
        <v>0</v>
      </c>
      <c r="AX284" s="57">
        <f t="shared" si="131"/>
        <v>0</v>
      </c>
      <c r="AY284" s="57">
        <f>SUM($AX$7:AX284)</f>
        <v>0</v>
      </c>
      <c r="AZ284" s="56">
        <f t="shared" si="121"/>
        <v>0</v>
      </c>
      <c r="BA284" s="56">
        <f t="shared" si="122"/>
        <v>0</v>
      </c>
      <c r="BB284" s="56">
        <f t="shared" si="123"/>
        <v>0</v>
      </c>
      <c r="BC284" s="56">
        <f t="shared" si="124"/>
        <v>0</v>
      </c>
      <c r="BD284" s="56">
        <f t="shared" si="125"/>
        <v>0</v>
      </c>
      <c r="BE284" s="57">
        <f t="shared" si="132"/>
        <v>0</v>
      </c>
      <c r="BF284" s="57">
        <f>SUM($BE$7:BE284)</f>
        <v>0</v>
      </c>
      <c r="BH284" s="58" t="str">
        <f t="shared" si="140"/>
        <v/>
      </c>
      <c r="BI284" s="58" t="str">
        <f t="shared" si="141"/>
        <v/>
      </c>
      <c r="BJ284" s="58" t="str">
        <f t="shared" si="142"/>
        <v/>
      </c>
      <c r="BK284" s="58" t="str">
        <f t="shared" si="143"/>
        <v/>
      </c>
      <c r="BL284" s="58" t="str">
        <f t="shared" si="144"/>
        <v/>
      </c>
      <c r="BN284" s="58" t="str">
        <f t="shared" si="133"/>
        <v/>
      </c>
      <c r="BO284" s="58" t="str">
        <f t="shared" si="134"/>
        <v/>
      </c>
      <c r="BP284" s="58" t="str">
        <f t="shared" si="135"/>
        <v/>
      </c>
      <c r="BQ284" s="58" t="str">
        <f t="shared" si="136"/>
        <v/>
      </c>
      <c r="BR284" s="58" t="str">
        <f t="shared" si="137"/>
        <v/>
      </c>
    </row>
    <row r="285" spans="15:70" x14ac:dyDescent="0.2">
      <c r="O285" s="47" t="str">
        <f t="shared" si="138"/>
        <v/>
      </c>
      <c r="P285" s="53" t="str">
        <f t="shared" si="145"/>
        <v/>
      </c>
      <c r="Q285" s="169"/>
      <c r="R285" s="170"/>
      <c r="S285" s="170"/>
      <c r="T285" s="170"/>
      <c r="U285" s="171"/>
      <c r="V285" s="168"/>
      <c r="X285" s="47" t="str">
        <f t="shared" si="119"/>
        <v/>
      </c>
      <c r="Y285" s="53" t="str">
        <f t="shared" si="126"/>
        <v/>
      </c>
      <c r="Z285" s="169"/>
      <c r="AA285" s="170"/>
      <c r="AB285" s="170"/>
      <c r="AC285" s="170"/>
      <c r="AD285" s="171"/>
      <c r="AE285" s="168"/>
      <c r="AF285" s="54" t="str">
        <f t="shared" si="139"/>
        <v/>
      </c>
      <c r="AS285" s="56">
        <f t="shared" si="120"/>
        <v>0</v>
      </c>
      <c r="AT285" s="56">
        <f t="shared" si="127"/>
        <v>0</v>
      </c>
      <c r="AU285" s="56">
        <f t="shared" si="128"/>
        <v>0</v>
      </c>
      <c r="AV285" s="56">
        <f t="shared" si="129"/>
        <v>0</v>
      </c>
      <c r="AW285" s="56">
        <f t="shared" si="130"/>
        <v>0</v>
      </c>
      <c r="AX285" s="57">
        <f t="shared" si="131"/>
        <v>0</v>
      </c>
      <c r="AY285" s="57">
        <f>SUM($AX$7:AX285)</f>
        <v>0</v>
      </c>
      <c r="AZ285" s="56">
        <f t="shared" si="121"/>
        <v>0</v>
      </c>
      <c r="BA285" s="56">
        <f t="shared" si="122"/>
        <v>0</v>
      </c>
      <c r="BB285" s="56">
        <f t="shared" si="123"/>
        <v>0</v>
      </c>
      <c r="BC285" s="56">
        <f t="shared" si="124"/>
        <v>0</v>
      </c>
      <c r="BD285" s="56">
        <f t="shared" si="125"/>
        <v>0</v>
      </c>
      <c r="BE285" s="57">
        <f t="shared" si="132"/>
        <v>0</v>
      </c>
      <c r="BF285" s="57">
        <f>SUM($BE$7:BE285)</f>
        <v>0</v>
      </c>
      <c r="BH285" s="58" t="str">
        <f t="shared" si="140"/>
        <v/>
      </c>
      <c r="BI285" s="58" t="str">
        <f t="shared" si="141"/>
        <v/>
      </c>
      <c r="BJ285" s="58" t="str">
        <f t="shared" si="142"/>
        <v/>
      </c>
      <c r="BK285" s="58" t="str">
        <f t="shared" si="143"/>
        <v/>
      </c>
      <c r="BL285" s="58" t="str">
        <f t="shared" si="144"/>
        <v/>
      </c>
      <c r="BN285" s="58" t="str">
        <f t="shared" si="133"/>
        <v/>
      </c>
      <c r="BO285" s="58" t="str">
        <f t="shared" si="134"/>
        <v/>
      </c>
      <c r="BP285" s="58" t="str">
        <f t="shared" si="135"/>
        <v/>
      </c>
      <c r="BQ285" s="58" t="str">
        <f t="shared" si="136"/>
        <v/>
      </c>
      <c r="BR285" s="58" t="str">
        <f t="shared" si="137"/>
        <v/>
      </c>
    </row>
    <row r="286" spans="15:70" x14ac:dyDescent="0.2">
      <c r="O286" s="47" t="str">
        <f t="shared" si="138"/>
        <v/>
      </c>
      <c r="P286" s="53" t="str">
        <f t="shared" si="145"/>
        <v/>
      </c>
      <c r="Q286" s="169"/>
      <c r="R286" s="170"/>
      <c r="S286" s="170"/>
      <c r="T286" s="170"/>
      <c r="U286" s="171"/>
      <c r="V286" s="168"/>
      <c r="X286" s="47" t="str">
        <f t="shared" si="119"/>
        <v/>
      </c>
      <c r="Y286" s="53" t="str">
        <f t="shared" si="126"/>
        <v/>
      </c>
      <c r="Z286" s="169"/>
      <c r="AA286" s="170"/>
      <c r="AB286" s="170"/>
      <c r="AC286" s="170"/>
      <c r="AD286" s="171"/>
      <c r="AE286" s="168"/>
      <c r="AF286" s="54" t="str">
        <f t="shared" si="139"/>
        <v/>
      </c>
      <c r="AS286" s="56">
        <f t="shared" si="120"/>
        <v>0</v>
      </c>
      <c r="AT286" s="56">
        <f t="shared" si="127"/>
        <v>0</v>
      </c>
      <c r="AU286" s="56">
        <f t="shared" si="128"/>
        <v>0</v>
      </c>
      <c r="AV286" s="56">
        <f t="shared" si="129"/>
        <v>0</v>
      </c>
      <c r="AW286" s="56">
        <f t="shared" si="130"/>
        <v>0</v>
      </c>
      <c r="AX286" s="57">
        <f t="shared" si="131"/>
        <v>0</v>
      </c>
      <c r="AY286" s="57">
        <f>SUM($AX$7:AX286)</f>
        <v>0</v>
      </c>
      <c r="AZ286" s="56">
        <f t="shared" si="121"/>
        <v>0</v>
      </c>
      <c r="BA286" s="56">
        <f t="shared" si="122"/>
        <v>0</v>
      </c>
      <c r="BB286" s="56">
        <f t="shared" si="123"/>
        <v>0</v>
      </c>
      <c r="BC286" s="56">
        <f t="shared" si="124"/>
        <v>0</v>
      </c>
      <c r="BD286" s="56">
        <f t="shared" si="125"/>
        <v>0</v>
      </c>
      <c r="BE286" s="57">
        <f t="shared" si="132"/>
        <v>0</v>
      </c>
      <c r="BF286" s="57">
        <f>SUM($BE$7:BE286)</f>
        <v>0</v>
      </c>
      <c r="BH286" s="58" t="str">
        <f t="shared" si="140"/>
        <v/>
      </c>
      <c r="BI286" s="58" t="str">
        <f t="shared" si="141"/>
        <v/>
      </c>
      <c r="BJ286" s="58" t="str">
        <f t="shared" si="142"/>
        <v/>
      </c>
      <c r="BK286" s="58" t="str">
        <f t="shared" si="143"/>
        <v/>
      </c>
      <c r="BL286" s="58" t="str">
        <f t="shared" si="144"/>
        <v/>
      </c>
      <c r="BN286" s="58" t="str">
        <f t="shared" si="133"/>
        <v/>
      </c>
      <c r="BO286" s="58" t="str">
        <f t="shared" si="134"/>
        <v/>
      </c>
      <c r="BP286" s="58" t="str">
        <f t="shared" si="135"/>
        <v/>
      </c>
      <c r="BQ286" s="58" t="str">
        <f t="shared" si="136"/>
        <v/>
      </c>
      <c r="BR286" s="58" t="str">
        <f t="shared" si="137"/>
        <v/>
      </c>
    </row>
    <row r="287" spans="15:70" x14ac:dyDescent="0.2">
      <c r="O287" s="47" t="str">
        <f t="shared" si="138"/>
        <v/>
      </c>
      <c r="P287" s="53" t="str">
        <f t="shared" si="145"/>
        <v/>
      </c>
      <c r="Q287" s="169"/>
      <c r="R287" s="170"/>
      <c r="S287" s="170"/>
      <c r="T287" s="170"/>
      <c r="U287" s="171"/>
      <c r="V287" s="168"/>
      <c r="X287" s="47" t="str">
        <f t="shared" si="119"/>
        <v/>
      </c>
      <c r="Y287" s="53" t="str">
        <f t="shared" si="126"/>
        <v/>
      </c>
      <c r="Z287" s="169"/>
      <c r="AA287" s="170"/>
      <c r="AB287" s="170"/>
      <c r="AC287" s="170"/>
      <c r="AD287" s="171"/>
      <c r="AE287" s="168"/>
      <c r="AF287" s="54" t="str">
        <f t="shared" si="139"/>
        <v/>
      </c>
      <c r="AS287" s="56">
        <f t="shared" si="120"/>
        <v>0</v>
      </c>
      <c r="AT287" s="56">
        <f t="shared" si="127"/>
        <v>0</v>
      </c>
      <c r="AU287" s="56">
        <f t="shared" si="128"/>
        <v>0</v>
      </c>
      <c r="AV287" s="56">
        <f t="shared" si="129"/>
        <v>0</v>
      </c>
      <c r="AW287" s="56">
        <f t="shared" si="130"/>
        <v>0</v>
      </c>
      <c r="AX287" s="57">
        <f t="shared" si="131"/>
        <v>0</v>
      </c>
      <c r="AY287" s="57">
        <f>SUM($AX$7:AX287)</f>
        <v>0</v>
      </c>
      <c r="AZ287" s="56">
        <f t="shared" si="121"/>
        <v>0</v>
      </c>
      <c r="BA287" s="56">
        <f t="shared" si="122"/>
        <v>0</v>
      </c>
      <c r="BB287" s="56">
        <f t="shared" si="123"/>
        <v>0</v>
      </c>
      <c r="BC287" s="56">
        <f t="shared" si="124"/>
        <v>0</v>
      </c>
      <c r="BD287" s="56">
        <f t="shared" si="125"/>
        <v>0</v>
      </c>
      <c r="BE287" s="57">
        <f t="shared" si="132"/>
        <v>0</v>
      </c>
      <c r="BF287" s="57">
        <f>SUM($BE$7:BE287)</f>
        <v>0</v>
      </c>
      <c r="BH287" s="58" t="str">
        <f t="shared" si="140"/>
        <v/>
      </c>
      <c r="BI287" s="58" t="str">
        <f t="shared" si="141"/>
        <v/>
      </c>
      <c r="BJ287" s="58" t="str">
        <f t="shared" si="142"/>
        <v/>
      </c>
      <c r="BK287" s="58" t="str">
        <f t="shared" si="143"/>
        <v/>
      </c>
      <c r="BL287" s="58" t="str">
        <f t="shared" si="144"/>
        <v/>
      </c>
      <c r="BN287" s="58" t="str">
        <f t="shared" si="133"/>
        <v/>
      </c>
      <c r="BO287" s="58" t="str">
        <f t="shared" si="134"/>
        <v/>
      </c>
      <c r="BP287" s="58" t="str">
        <f t="shared" si="135"/>
        <v/>
      </c>
      <c r="BQ287" s="58" t="str">
        <f t="shared" si="136"/>
        <v/>
      </c>
      <c r="BR287" s="58" t="str">
        <f t="shared" si="137"/>
        <v/>
      </c>
    </row>
    <row r="288" spans="15:70" x14ac:dyDescent="0.2">
      <c r="O288" s="47" t="str">
        <f t="shared" si="138"/>
        <v/>
      </c>
      <c r="P288" s="53" t="str">
        <f t="shared" si="145"/>
        <v/>
      </c>
      <c r="Q288" s="169"/>
      <c r="R288" s="170"/>
      <c r="S288" s="170"/>
      <c r="T288" s="170"/>
      <c r="U288" s="171"/>
      <c r="V288" s="168"/>
      <c r="X288" s="47" t="str">
        <f t="shared" si="119"/>
        <v/>
      </c>
      <c r="Y288" s="53" t="str">
        <f t="shared" si="126"/>
        <v/>
      </c>
      <c r="Z288" s="169"/>
      <c r="AA288" s="170"/>
      <c r="AB288" s="170"/>
      <c r="AC288" s="170"/>
      <c r="AD288" s="171"/>
      <c r="AE288" s="168"/>
      <c r="AF288" s="54" t="str">
        <f t="shared" si="139"/>
        <v/>
      </c>
      <c r="AS288" s="56">
        <f t="shared" si="120"/>
        <v>0</v>
      </c>
      <c r="AT288" s="56">
        <f t="shared" si="127"/>
        <v>0</v>
      </c>
      <c r="AU288" s="56">
        <f t="shared" si="128"/>
        <v>0</v>
      </c>
      <c r="AV288" s="56">
        <f t="shared" si="129"/>
        <v>0</v>
      </c>
      <c r="AW288" s="56">
        <f t="shared" si="130"/>
        <v>0</v>
      </c>
      <c r="AX288" s="57">
        <f t="shared" si="131"/>
        <v>0</v>
      </c>
      <c r="AY288" s="57">
        <f>SUM($AX$7:AX288)</f>
        <v>0</v>
      </c>
      <c r="AZ288" s="56">
        <f t="shared" si="121"/>
        <v>0</v>
      </c>
      <c r="BA288" s="56">
        <f t="shared" si="122"/>
        <v>0</v>
      </c>
      <c r="BB288" s="56">
        <f t="shared" si="123"/>
        <v>0</v>
      </c>
      <c r="BC288" s="56">
        <f t="shared" si="124"/>
        <v>0</v>
      </c>
      <c r="BD288" s="56">
        <f t="shared" si="125"/>
        <v>0</v>
      </c>
      <c r="BE288" s="57">
        <f t="shared" si="132"/>
        <v>0</v>
      </c>
      <c r="BF288" s="57">
        <f>SUM($BE$7:BE288)</f>
        <v>0</v>
      </c>
      <c r="BH288" s="58" t="str">
        <f t="shared" si="140"/>
        <v/>
      </c>
      <c r="BI288" s="58" t="str">
        <f t="shared" si="141"/>
        <v/>
      </c>
      <c r="BJ288" s="58" t="str">
        <f t="shared" si="142"/>
        <v/>
      </c>
      <c r="BK288" s="58" t="str">
        <f t="shared" si="143"/>
        <v/>
      </c>
      <c r="BL288" s="58" t="str">
        <f t="shared" si="144"/>
        <v/>
      </c>
      <c r="BN288" s="58" t="str">
        <f t="shared" si="133"/>
        <v/>
      </c>
      <c r="BO288" s="58" t="str">
        <f t="shared" si="134"/>
        <v/>
      </c>
      <c r="BP288" s="58" t="str">
        <f t="shared" si="135"/>
        <v/>
      </c>
      <c r="BQ288" s="58" t="str">
        <f t="shared" si="136"/>
        <v/>
      </c>
      <c r="BR288" s="58" t="str">
        <f t="shared" si="137"/>
        <v/>
      </c>
    </row>
    <row r="289" spans="15:70" x14ac:dyDescent="0.2">
      <c r="O289" s="47" t="str">
        <f t="shared" si="138"/>
        <v/>
      </c>
      <c r="P289" s="53" t="str">
        <f t="shared" si="145"/>
        <v/>
      </c>
      <c r="Q289" s="169"/>
      <c r="R289" s="170"/>
      <c r="S289" s="170"/>
      <c r="T289" s="170"/>
      <c r="U289" s="171"/>
      <c r="V289" s="168"/>
      <c r="X289" s="47" t="str">
        <f t="shared" si="119"/>
        <v/>
      </c>
      <c r="Y289" s="53" t="str">
        <f t="shared" si="126"/>
        <v/>
      </c>
      <c r="Z289" s="169"/>
      <c r="AA289" s="170"/>
      <c r="AB289" s="170"/>
      <c r="AC289" s="170"/>
      <c r="AD289" s="171"/>
      <c r="AE289" s="168"/>
      <c r="AF289" s="54" t="str">
        <f t="shared" si="139"/>
        <v/>
      </c>
      <c r="AS289" s="56">
        <f t="shared" si="120"/>
        <v>0</v>
      </c>
      <c r="AT289" s="56">
        <f t="shared" si="127"/>
        <v>0</v>
      </c>
      <c r="AU289" s="56">
        <f t="shared" si="128"/>
        <v>0</v>
      </c>
      <c r="AV289" s="56">
        <f t="shared" si="129"/>
        <v>0</v>
      </c>
      <c r="AW289" s="56">
        <f t="shared" si="130"/>
        <v>0</v>
      </c>
      <c r="AX289" s="57">
        <f t="shared" si="131"/>
        <v>0</v>
      </c>
      <c r="AY289" s="57">
        <f>SUM($AX$7:AX289)</f>
        <v>0</v>
      </c>
      <c r="AZ289" s="56">
        <f t="shared" si="121"/>
        <v>0</v>
      </c>
      <c r="BA289" s="56">
        <f t="shared" si="122"/>
        <v>0</v>
      </c>
      <c r="BB289" s="56">
        <f t="shared" si="123"/>
        <v>0</v>
      </c>
      <c r="BC289" s="56">
        <f t="shared" si="124"/>
        <v>0</v>
      </c>
      <c r="BD289" s="56">
        <f t="shared" si="125"/>
        <v>0</v>
      </c>
      <c r="BE289" s="57">
        <f t="shared" si="132"/>
        <v>0</v>
      </c>
      <c r="BF289" s="57">
        <f>SUM($BE$7:BE289)</f>
        <v>0</v>
      </c>
      <c r="BH289" s="58" t="str">
        <f t="shared" si="140"/>
        <v/>
      </c>
      <c r="BI289" s="58" t="str">
        <f t="shared" si="141"/>
        <v/>
      </c>
      <c r="BJ289" s="58" t="str">
        <f t="shared" si="142"/>
        <v/>
      </c>
      <c r="BK289" s="58" t="str">
        <f t="shared" si="143"/>
        <v/>
      </c>
      <c r="BL289" s="58" t="str">
        <f t="shared" si="144"/>
        <v/>
      </c>
      <c r="BN289" s="58" t="str">
        <f t="shared" si="133"/>
        <v/>
      </c>
      <c r="BO289" s="58" t="str">
        <f t="shared" si="134"/>
        <v/>
      </c>
      <c r="BP289" s="58" t="str">
        <f t="shared" si="135"/>
        <v/>
      </c>
      <c r="BQ289" s="58" t="str">
        <f t="shared" si="136"/>
        <v/>
      </c>
      <c r="BR289" s="58" t="str">
        <f t="shared" si="137"/>
        <v/>
      </c>
    </row>
    <row r="290" spans="15:70" x14ac:dyDescent="0.2">
      <c r="O290" s="47" t="str">
        <f t="shared" si="138"/>
        <v/>
      </c>
      <c r="P290" s="53" t="str">
        <f t="shared" si="145"/>
        <v/>
      </c>
      <c r="Q290" s="169"/>
      <c r="R290" s="170"/>
      <c r="S290" s="170"/>
      <c r="T290" s="170"/>
      <c r="U290" s="171"/>
      <c r="V290" s="168"/>
      <c r="X290" s="47" t="str">
        <f t="shared" si="119"/>
        <v/>
      </c>
      <c r="Y290" s="53" t="str">
        <f t="shared" si="126"/>
        <v/>
      </c>
      <c r="Z290" s="169"/>
      <c r="AA290" s="170"/>
      <c r="AB290" s="170"/>
      <c r="AC290" s="170"/>
      <c r="AD290" s="171"/>
      <c r="AE290" s="168"/>
      <c r="AF290" s="54" t="str">
        <f t="shared" si="139"/>
        <v/>
      </c>
      <c r="AS290" s="56">
        <f t="shared" si="120"/>
        <v>0</v>
      </c>
      <c r="AT290" s="56">
        <f t="shared" si="127"/>
        <v>0</v>
      </c>
      <c r="AU290" s="56">
        <f t="shared" si="128"/>
        <v>0</v>
      </c>
      <c r="AV290" s="56">
        <f t="shared" si="129"/>
        <v>0</v>
      </c>
      <c r="AW290" s="56">
        <f t="shared" si="130"/>
        <v>0</v>
      </c>
      <c r="AX290" s="57">
        <f t="shared" si="131"/>
        <v>0</v>
      </c>
      <c r="AY290" s="57">
        <f>SUM($AX$7:AX290)</f>
        <v>0</v>
      </c>
      <c r="AZ290" s="56">
        <f t="shared" si="121"/>
        <v>0</v>
      </c>
      <c r="BA290" s="56">
        <f t="shared" si="122"/>
        <v>0</v>
      </c>
      <c r="BB290" s="56">
        <f t="shared" si="123"/>
        <v>0</v>
      </c>
      <c r="BC290" s="56">
        <f t="shared" si="124"/>
        <v>0</v>
      </c>
      <c r="BD290" s="56">
        <f t="shared" si="125"/>
        <v>0</v>
      </c>
      <c r="BE290" s="57">
        <f t="shared" si="132"/>
        <v>0</v>
      </c>
      <c r="BF290" s="57">
        <f>SUM($BE$7:BE290)</f>
        <v>0</v>
      </c>
      <c r="BH290" s="58" t="str">
        <f t="shared" si="140"/>
        <v/>
      </c>
      <c r="BI290" s="58" t="str">
        <f t="shared" si="141"/>
        <v/>
      </c>
      <c r="BJ290" s="58" t="str">
        <f t="shared" si="142"/>
        <v/>
      </c>
      <c r="BK290" s="58" t="str">
        <f t="shared" si="143"/>
        <v/>
      </c>
      <c r="BL290" s="58" t="str">
        <f t="shared" si="144"/>
        <v/>
      </c>
      <c r="BN290" s="58" t="str">
        <f t="shared" si="133"/>
        <v/>
      </c>
      <c r="BO290" s="58" t="str">
        <f t="shared" si="134"/>
        <v/>
      </c>
      <c r="BP290" s="58" t="str">
        <f t="shared" si="135"/>
        <v/>
      </c>
      <c r="BQ290" s="58" t="str">
        <f t="shared" si="136"/>
        <v/>
      </c>
      <c r="BR290" s="58" t="str">
        <f t="shared" si="137"/>
        <v/>
      </c>
    </row>
    <row r="291" spans="15:70" x14ac:dyDescent="0.2">
      <c r="O291" s="47" t="str">
        <f t="shared" si="138"/>
        <v/>
      </c>
      <c r="P291" s="53" t="str">
        <f t="shared" si="145"/>
        <v/>
      </c>
      <c r="Q291" s="169"/>
      <c r="R291" s="170"/>
      <c r="S291" s="170"/>
      <c r="T291" s="170"/>
      <c r="U291" s="171"/>
      <c r="V291" s="168"/>
      <c r="X291" s="47" t="str">
        <f t="shared" si="119"/>
        <v/>
      </c>
      <c r="Y291" s="53" t="str">
        <f t="shared" si="126"/>
        <v/>
      </c>
      <c r="Z291" s="169"/>
      <c r="AA291" s="170"/>
      <c r="AB291" s="170"/>
      <c r="AC291" s="170"/>
      <c r="AD291" s="171"/>
      <c r="AE291" s="168"/>
      <c r="AF291" s="54" t="str">
        <f t="shared" si="139"/>
        <v/>
      </c>
      <c r="AS291" s="56">
        <f t="shared" si="120"/>
        <v>0</v>
      </c>
      <c r="AT291" s="56">
        <f t="shared" si="127"/>
        <v>0</v>
      </c>
      <c r="AU291" s="56">
        <f t="shared" si="128"/>
        <v>0</v>
      </c>
      <c r="AV291" s="56">
        <f t="shared" si="129"/>
        <v>0</v>
      </c>
      <c r="AW291" s="56">
        <f t="shared" si="130"/>
        <v>0</v>
      </c>
      <c r="AX291" s="57">
        <f t="shared" si="131"/>
        <v>0</v>
      </c>
      <c r="AY291" s="57">
        <f>SUM($AX$7:AX291)</f>
        <v>0</v>
      </c>
      <c r="AZ291" s="56">
        <f t="shared" si="121"/>
        <v>0</v>
      </c>
      <c r="BA291" s="56">
        <f t="shared" si="122"/>
        <v>0</v>
      </c>
      <c r="BB291" s="56">
        <f t="shared" si="123"/>
        <v>0</v>
      </c>
      <c r="BC291" s="56">
        <f t="shared" si="124"/>
        <v>0</v>
      </c>
      <c r="BD291" s="56">
        <f t="shared" si="125"/>
        <v>0</v>
      </c>
      <c r="BE291" s="57">
        <f t="shared" si="132"/>
        <v>0</v>
      </c>
      <c r="BF291" s="57">
        <f>SUM($BE$7:BE291)</f>
        <v>0</v>
      </c>
      <c r="BH291" s="58" t="str">
        <f t="shared" si="140"/>
        <v/>
      </c>
      <c r="BI291" s="58" t="str">
        <f t="shared" si="141"/>
        <v/>
      </c>
      <c r="BJ291" s="58" t="str">
        <f t="shared" si="142"/>
        <v/>
      </c>
      <c r="BK291" s="58" t="str">
        <f t="shared" si="143"/>
        <v/>
      </c>
      <c r="BL291" s="58" t="str">
        <f t="shared" si="144"/>
        <v/>
      </c>
      <c r="BN291" s="58" t="str">
        <f t="shared" si="133"/>
        <v/>
      </c>
      <c r="BO291" s="58" t="str">
        <f t="shared" si="134"/>
        <v/>
      </c>
      <c r="BP291" s="58" t="str">
        <f t="shared" si="135"/>
        <v/>
      </c>
      <c r="BQ291" s="58" t="str">
        <f t="shared" si="136"/>
        <v/>
      </c>
      <c r="BR291" s="58" t="str">
        <f t="shared" si="137"/>
        <v/>
      </c>
    </row>
    <row r="292" spans="15:70" x14ac:dyDescent="0.2">
      <c r="O292" s="47" t="str">
        <f t="shared" si="138"/>
        <v/>
      </c>
      <c r="P292" s="53" t="str">
        <f t="shared" si="145"/>
        <v/>
      </c>
      <c r="Q292" s="169"/>
      <c r="R292" s="170"/>
      <c r="S292" s="170"/>
      <c r="T292" s="170"/>
      <c r="U292" s="171"/>
      <c r="V292" s="168"/>
      <c r="X292" s="47" t="str">
        <f t="shared" si="119"/>
        <v/>
      </c>
      <c r="Y292" s="53" t="str">
        <f t="shared" si="126"/>
        <v/>
      </c>
      <c r="Z292" s="169"/>
      <c r="AA292" s="170"/>
      <c r="AB292" s="170"/>
      <c r="AC292" s="170"/>
      <c r="AD292" s="171"/>
      <c r="AE292" s="168"/>
      <c r="AF292" s="54" t="str">
        <f t="shared" si="139"/>
        <v/>
      </c>
      <c r="AS292" s="56">
        <f t="shared" si="120"/>
        <v>0</v>
      </c>
      <c r="AT292" s="56">
        <f t="shared" si="127"/>
        <v>0</v>
      </c>
      <c r="AU292" s="56">
        <f t="shared" si="128"/>
        <v>0</v>
      </c>
      <c r="AV292" s="56">
        <f t="shared" si="129"/>
        <v>0</v>
      </c>
      <c r="AW292" s="56">
        <f t="shared" si="130"/>
        <v>0</v>
      </c>
      <c r="AX292" s="57">
        <f t="shared" si="131"/>
        <v>0</v>
      </c>
      <c r="AY292" s="57">
        <f>SUM($AX$7:AX292)</f>
        <v>0</v>
      </c>
      <c r="AZ292" s="56">
        <f t="shared" si="121"/>
        <v>0</v>
      </c>
      <c r="BA292" s="56">
        <f t="shared" si="122"/>
        <v>0</v>
      </c>
      <c r="BB292" s="56">
        <f t="shared" si="123"/>
        <v>0</v>
      </c>
      <c r="BC292" s="56">
        <f t="shared" si="124"/>
        <v>0</v>
      </c>
      <c r="BD292" s="56">
        <f t="shared" si="125"/>
        <v>0</v>
      </c>
      <c r="BE292" s="57">
        <f t="shared" si="132"/>
        <v>0</v>
      </c>
      <c r="BF292" s="57">
        <f>SUM($BE$7:BE292)</f>
        <v>0</v>
      </c>
      <c r="BH292" s="58" t="str">
        <f t="shared" si="140"/>
        <v/>
      </c>
      <c r="BI292" s="58" t="str">
        <f t="shared" si="141"/>
        <v/>
      </c>
      <c r="BJ292" s="58" t="str">
        <f t="shared" si="142"/>
        <v/>
      </c>
      <c r="BK292" s="58" t="str">
        <f t="shared" si="143"/>
        <v/>
      </c>
      <c r="BL292" s="58" t="str">
        <f t="shared" si="144"/>
        <v/>
      </c>
      <c r="BN292" s="58" t="str">
        <f t="shared" si="133"/>
        <v/>
      </c>
      <c r="BO292" s="58" t="str">
        <f t="shared" si="134"/>
        <v/>
      </c>
      <c r="BP292" s="58" t="str">
        <f t="shared" si="135"/>
        <v/>
      </c>
      <c r="BQ292" s="58" t="str">
        <f t="shared" si="136"/>
        <v/>
      </c>
      <c r="BR292" s="58" t="str">
        <f t="shared" si="137"/>
        <v/>
      </c>
    </row>
    <row r="293" spans="15:70" x14ac:dyDescent="0.2">
      <c r="O293" s="47" t="str">
        <f t="shared" si="138"/>
        <v/>
      </c>
      <c r="P293" s="53" t="str">
        <f t="shared" si="145"/>
        <v/>
      </c>
      <c r="Q293" s="169"/>
      <c r="R293" s="170"/>
      <c r="S293" s="170"/>
      <c r="T293" s="170"/>
      <c r="U293" s="171"/>
      <c r="V293" s="168"/>
      <c r="X293" s="47" t="str">
        <f t="shared" si="119"/>
        <v/>
      </c>
      <c r="Y293" s="53" t="str">
        <f t="shared" si="126"/>
        <v/>
      </c>
      <c r="Z293" s="169"/>
      <c r="AA293" s="170"/>
      <c r="AB293" s="170"/>
      <c r="AC293" s="170"/>
      <c r="AD293" s="171"/>
      <c r="AE293" s="168"/>
      <c r="AF293" s="54" t="str">
        <f t="shared" si="139"/>
        <v/>
      </c>
      <c r="AS293" s="56">
        <f t="shared" si="120"/>
        <v>0</v>
      </c>
      <c r="AT293" s="56">
        <f t="shared" si="127"/>
        <v>0</v>
      </c>
      <c r="AU293" s="56">
        <f t="shared" si="128"/>
        <v>0</v>
      </c>
      <c r="AV293" s="56">
        <f t="shared" si="129"/>
        <v>0</v>
      </c>
      <c r="AW293" s="56">
        <f t="shared" si="130"/>
        <v>0</v>
      </c>
      <c r="AX293" s="57">
        <f t="shared" si="131"/>
        <v>0</v>
      </c>
      <c r="AY293" s="57">
        <f>SUM($AX$7:AX293)</f>
        <v>0</v>
      </c>
      <c r="AZ293" s="56">
        <f t="shared" si="121"/>
        <v>0</v>
      </c>
      <c r="BA293" s="56">
        <f t="shared" si="122"/>
        <v>0</v>
      </c>
      <c r="BB293" s="56">
        <f t="shared" si="123"/>
        <v>0</v>
      </c>
      <c r="BC293" s="56">
        <f t="shared" si="124"/>
        <v>0</v>
      </c>
      <c r="BD293" s="56">
        <f t="shared" si="125"/>
        <v>0</v>
      </c>
      <c r="BE293" s="57">
        <f t="shared" si="132"/>
        <v>0</v>
      </c>
      <c r="BF293" s="57">
        <f>SUM($BE$7:BE293)</f>
        <v>0</v>
      </c>
      <c r="BH293" s="58" t="str">
        <f t="shared" si="140"/>
        <v/>
      </c>
      <c r="BI293" s="58" t="str">
        <f t="shared" si="141"/>
        <v/>
      </c>
      <c r="BJ293" s="58" t="str">
        <f t="shared" si="142"/>
        <v/>
      </c>
      <c r="BK293" s="58" t="str">
        <f t="shared" si="143"/>
        <v/>
      </c>
      <c r="BL293" s="58" t="str">
        <f t="shared" si="144"/>
        <v/>
      </c>
      <c r="BN293" s="58" t="str">
        <f t="shared" si="133"/>
        <v/>
      </c>
      <c r="BO293" s="58" t="str">
        <f t="shared" si="134"/>
        <v/>
      </c>
      <c r="BP293" s="58" t="str">
        <f t="shared" si="135"/>
        <v/>
      </c>
      <c r="BQ293" s="58" t="str">
        <f t="shared" si="136"/>
        <v/>
      </c>
      <c r="BR293" s="58" t="str">
        <f t="shared" si="137"/>
        <v/>
      </c>
    </row>
    <row r="294" spans="15:70" x14ac:dyDescent="0.2">
      <c r="O294" s="47" t="str">
        <f t="shared" si="138"/>
        <v/>
      </c>
      <c r="P294" s="53" t="str">
        <f t="shared" si="145"/>
        <v/>
      </c>
      <c r="Q294" s="169"/>
      <c r="R294" s="170"/>
      <c r="S294" s="170"/>
      <c r="T294" s="170"/>
      <c r="U294" s="171"/>
      <c r="V294" s="168"/>
      <c r="X294" s="47" t="str">
        <f t="shared" si="119"/>
        <v/>
      </c>
      <c r="Y294" s="53" t="str">
        <f t="shared" si="126"/>
        <v/>
      </c>
      <c r="Z294" s="169"/>
      <c r="AA294" s="170"/>
      <c r="AB294" s="170"/>
      <c r="AC294" s="170"/>
      <c r="AD294" s="171"/>
      <c r="AE294" s="168"/>
      <c r="AF294" s="54" t="str">
        <f t="shared" si="139"/>
        <v/>
      </c>
      <c r="AS294" s="56">
        <f t="shared" si="120"/>
        <v>0</v>
      </c>
      <c r="AT294" s="56">
        <f t="shared" si="127"/>
        <v>0</v>
      </c>
      <c r="AU294" s="56">
        <f t="shared" si="128"/>
        <v>0</v>
      </c>
      <c r="AV294" s="56">
        <f t="shared" si="129"/>
        <v>0</v>
      </c>
      <c r="AW294" s="56">
        <f t="shared" si="130"/>
        <v>0</v>
      </c>
      <c r="AX294" s="57">
        <f t="shared" si="131"/>
        <v>0</v>
      </c>
      <c r="AY294" s="57">
        <f>SUM($AX$7:AX294)</f>
        <v>0</v>
      </c>
      <c r="AZ294" s="56">
        <f t="shared" si="121"/>
        <v>0</v>
      </c>
      <c r="BA294" s="56">
        <f t="shared" si="122"/>
        <v>0</v>
      </c>
      <c r="BB294" s="56">
        <f t="shared" si="123"/>
        <v>0</v>
      </c>
      <c r="BC294" s="56">
        <f t="shared" si="124"/>
        <v>0</v>
      </c>
      <c r="BD294" s="56">
        <f t="shared" si="125"/>
        <v>0</v>
      </c>
      <c r="BE294" s="57">
        <f t="shared" si="132"/>
        <v>0</v>
      </c>
      <c r="BF294" s="57">
        <f>SUM($BE$7:BE294)</f>
        <v>0</v>
      </c>
      <c r="BH294" s="58" t="str">
        <f t="shared" si="140"/>
        <v/>
      </c>
      <c r="BI294" s="58" t="str">
        <f t="shared" si="141"/>
        <v/>
      </c>
      <c r="BJ294" s="58" t="str">
        <f t="shared" si="142"/>
        <v/>
      </c>
      <c r="BK294" s="58" t="str">
        <f t="shared" si="143"/>
        <v/>
      </c>
      <c r="BL294" s="58" t="str">
        <f t="shared" si="144"/>
        <v/>
      </c>
      <c r="BN294" s="58" t="str">
        <f t="shared" si="133"/>
        <v/>
      </c>
      <c r="BO294" s="58" t="str">
        <f t="shared" si="134"/>
        <v/>
      </c>
      <c r="BP294" s="58" t="str">
        <f t="shared" si="135"/>
        <v/>
      </c>
      <c r="BQ294" s="58" t="str">
        <f t="shared" si="136"/>
        <v/>
      </c>
      <c r="BR294" s="58" t="str">
        <f t="shared" si="137"/>
        <v/>
      </c>
    </row>
    <row r="295" spans="15:70" x14ac:dyDescent="0.2">
      <c r="O295" s="47" t="str">
        <f t="shared" si="138"/>
        <v/>
      </c>
      <c r="P295" s="53" t="str">
        <f t="shared" si="145"/>
        <v/>
      </c>
      <c r="Q295" s="169"/>
      <c r="R295" s="170"/>
      <c r="S295" s="170"/>
      <c r="T295" s="170"/>
      <c r="U295" s="171"/>
      <c r="V295" s="168"/>
      <c r="X295" s="47" t="str">
        <f t="shared" si="119"/>
        <v/>
      </c>
      <c r="Y295" s="53" t="str">
        <f t="shared" si="126"/>
        <v/>
      </c>
      <c r="Z295" s="169"/>
      <c r="AA295" s="170"/>
      <c r="AB295" s="170"/>
      <c r="AC295" s="170"/>
      <c r="AD295" s="171"/>
      <c r="AE295" s="168"/>
      <c r="AF295" s="54" t="str">
        <f t="shared" si="139"/>
        <v/>
      </c>
      <c r="AS295" s="56">
        <f t="shared" si="120"/>
        <v>0</v>
      </c>
      <c r="AT295" s="56">
        <f t="shared" si="127"/>
        <v>0</v>
      </c>
      <c r="AU295" s="56">
        <f t="shared" si="128"/>
        <v>0</v>
      </c>
      <c r="AV295" s="56">
        <f t="shared" si="129"/>
        <v>0</v>
      </c>
      <c r="AW295" s="56">
        <f t="shared" si="130"/>
        <v>0</v>
      </c>
      <c r="AX295" s="57">
        <f t="shared" si="131"/>
        <v>0</v>
      </c>
      <c r="AY295" s="57">
        <f>SUM($AX$7:AX295)</f>
        <v>0</v>
      </c>
      <c r="AZ295" s="56">
        <f t="shared" si="121"/>
        <v>0</v>
      </c>
      <c r="BA295" s="56">
        <f t="shared" si="122"/>
        <v>0</v>
      </c>
      <c r="BB295" s="56">
        <f t="shared" si="123"/>
        <v>0</v>
      </c>
      <c r="BC295" s="56">
        <f t="shared" si="124"/>
        <v>0</v>
      </c>
      <c r="BD295" s="56">
        <f t="shared" si="125"/>
        <v>0</v>
      </c>
      <c r="BE295" s="57">
        <f t="shared" si="132"/>
        <v>0</v>
      </c>
      <c r="BF295" s="57">
        <f>SUM($BE$7:BE295)</f>
        <v>0</v>
      </c>
      <c r="BH295" s="58" t="str">
        <f t="shared" si="140"/>
        <v/>
      </c>
      <c r="BI295" s="58" t="str">
        <f t="shared" si="141"/>
        <v/>
      </c>
      <c r="BJ295" s="58" t="str">
        <f t="shared" si="142"/>
        <v/>
      </c>
      <c r="BK295" s="58" t="str">
        <f t="shared" si="143"/>
        <v/>
      </c>
      <c r="BL295" s="58" t="str">
        <f t="shared" si="144"/>
        <v/>
      </c>
      <c r="BN295" s="58" t="str">
        <f t="shared" si="133"/>
        <v/>
      </c>
      <c r="BO295" s="58" t="str">
        <f t="shared" si="134"/>
        <v/>
      </c>
      <c r="BP295" s="58" t="str">
        <f t="shared" si="135"/>
        <v/>
      </c>
      <c r="BQ295" s="58" t="str">
        <f t="shared" si="136"/>
        <v/>
      </c>
      <c r="BR295" s="58" t="str">
        <f t="shared" si="137"/>
        <v/>
      </c>
    </row>
    <row r="296" spans="15:70" x14ac:dyDescent="0.2">
      <c r="O296" s="47" t="str">
        <f t="shared" si="138"/>
        <v/>
      </c>
      <c r="P296" s="53" t="str">
        <f t="shared" si="145"/>
        <v/>
      </c>
      <c r="Q296" s="169"/>
      <c r="R296" s="170"/>
      <c r="S296" s="170"/>
      <c r="T296" s="170"/>
      <c r="U296" s="171"/>
      <c r="V296" s="168"/>
      <c r="X296" s="47" t="str">
        <f t="shared" si="119"/>
        <v/>
      </c>
      <c r="Y296" s="53" t="str">
        <f t="shared" si="126"/>
        <v/>
      </c>
      <c r="Z296" s="169"/>
      <c r="AA296" s="170"/>
      <c r="AB296" s="170"/>
      <c r="AC296" s="170"/>
      <c r="AD296" s="171"/>
      <c r="AE296" s="168"/>
      <c r="AF296" s="54" t="str">
        <f t="shared" si="139"/>
        <v/>
      </c>
      <c r="AS296" s="56">
        <f t="shared" si="120"/>
        <v>0</v>
      </c>
      <c r="AT296" s="56">
        <f t="shared" si="127"/>
        <v>0</v>
      </c>
      <c r="AU296" s="56">
        <f t="shared" si="128"/>
        <v>0</v>
      </c>
      <c r="AV296" s="56">
        <f t="shared" si="129"/>
        <v>0</v>
      </c>
      <c r="AW296" s="56">
        <f t="shared" si="130"/>
        <v>0</v>
      </c>
      <c r="AX296" s="57">
        <f t="shared" si="131"/>
        <v>0</v>
      </c>
      <c r="AY296" s="57">
        <f>SUM($AX$7:AX296)</f>
        <v>0</v>
      </c>
      <c r="AZ296" s="56">
        <f t="shared" si="121"/>
        <v>0</v>
      </c>
      <c r="BA296" s="56">
        <f t="shared" si="122"/>
        <v>0</v>
      </c>
      <c r="BB296" s="56">
        <f t="shared" si="123"/>
        <v>0</v>
      </c>
      <c r="BC296" s="56">
        <f t="shared" si="124"/>
        <v>0</v>
      </c>
      <c r="BD296" s="56">
        <f t="shared" si="125"/>
        <v>0</v>
      </c>
      <c r="BE296" s="57">
        <f t="shared" si="132"/>
        <v>0</v>
      </c>
      <c r="BF296" s="57">
        <f>SUM($BE$7:BE296)</f>
        <v>0</v>
      </c>
      <c r="BH296" s="58" t="str">
        <f t="shared" si="140"/>
        <v/>
      </c>
      <c r="BI296" s="58" t="str">
        <f t="shared" si="141"/>
        <v/>
      </c>
      <c r="BJ296" s="58" t="str">
        <f t="shared" si="142"/>
        <v/>
      </c>
      <c r="BK296" s="58" t="str">
        <f t="shared" si="143"/>
        <v/>
      </c>
      <c r="BL296" s="58" t="str">
        <f t="shared" si="144"/>
        <v/>
      </c>
      <c r="BN296" s="58" t="str">
        <f t="shared" si="133"/>
        <v/>
      </c>
      <c r="BO296" s="58" t="str">
        <f t="shared" si="134"/>
        <v/>
      </c>
      <c r="BP296" s="58" t="str">
        <f t="shared" si="135"/>
        <v/>
      </c>
      <c r="BQ296" s="58" t="str">
        <f t="shared" si="136"/>
        <v/>
      </c>
      <c r="BR296" s="58" t="str">
        <f t="shared" si="137"/>
        <v/>
      </c>
    </row>
    <row r="297" spans="15:70" x14ac:dyDescent="0.2">
      <c r="O297" s="47" t="str">
        <f t="shared" si="138"/>
        <v/>
      </c>
      <c r="P297" s="53" t="str">
        <f t="shared" si="145"/>
        <v/>
      </c>
      <c r="Q297" s="169"/>
      <c r="R297" s="170"/>
      <c r="S297" s="170"/>
      <c r="T297" s="170"/>
      <c r="U297" s="171"/>
      <c r="V297" s="168"/>
      <c r="X297" s="47" t="str">
        <f t="shared" si="119"/>
        <v/>
      </c>
      <c r="Y297" s="53" t="str">
        <f t="shared" si="126"/>
        <v/>
      </c>
      <c r="Z297" s="169"/>
      <c r="AA297" s="170"/>
      <c r="AB297" s="170"/>
      <c r="AC297" s="170"/>
      <c r="AD297" s="171"/>
      <c r="AE297" s="168"/>
      <c r="AF297" s="54" t="str">
        <f t="shared" si="139"/>
        <v/>
      </c>
      <c r="AS297" s="56">
        <f t="shared" si="120"/>
        <v>0</v>
      </c>
      <c r="AT297" s="56">
        <f t="shared" si="127"/>
        <v>0</v>
      </c>
      <c r="AU297" s="56">
        <f t="shared" si="128"/>
        <v>0</v>
      </c>
      <c r="AV297" s="56">
        <f t="shared" si="129"/>
        <v>0</v>
      </c>
      <c r="AW297" s="56">
        <f t="shared" si="130"/>
        <v>0</v>
      </c>
      <c r="AX297" s="57">
        <f t="shared" si="131"/>
        <v>0</v>
      </c>
      <c r="AY297" s="57">
        <f>SUM($AX$7:AX297)</f>
        <v>0</v>
      </c>
      <c r="AZ297" s="56">
        <f t="shared" si="121"/>
        <v>0</v>
      </c>
      <c r="BA297" s="56">
        <f t="shared" si="122"/>
        <v>0</v>
      </c>
      <c r="BB297" s="56">
        <f t="shared" si="123"/>
        <v>0</v>
      </c>
      <c r="BC297" s="56">
        <f t="shared" si="124"/>
        <v>0</v>
      </c>
      <c r="BD297" s="56">
        <f t="shared" si="125"/>
        <v>0</v>
      </c>
      <c r="BE297" s="57">
        <f t="shared" si="132"/>
        <v>0</v>
      </c>
      <c r="BF297" s="57">
        <f>SUM($BE$7:BE297)</f>
        <v>0</v>
      </c>
      <c r="BH297" s="58" t="str">
        <f t="shared" si="140"/>
        <v/>
      </c>
      <c r="BI297" s="58" t="str">
        <f t="shared" si="141"/>
        <v/>
      </c>
      <c r="BJ297" s="58" t="str">
        <f t="shared" si="142"/>
        <v/>
      </c>
      <c r="BK297" s="58" t="str">
        <f t="shared" si="143"/>
        <v/>
      </c>
      <c r="BL297" s="58" t="str">
        <f t="shared" si="144"/>
        <v/>
      </c>
      <c r="BN297" s="58" t="str">
        <f t="shared" si="133"/>
        <v/>
      </c>
      <c r="BO297" s="58" t="str">
        <f t="shared" si="134"/>
        <v/>
      </c>
      <c r="BP297" s="58" t="str">
        <f t="shared" si="135"/>
        <v/>
      </c>
      <c r="BQ297" s="58" t="str">
        <f t="shared" si="136"/>
        <v/>
      </c>
      <c r="BR297" s="58" t="str">
        <f t="shared" si="137"/>
        <v/>
      </c>
    </row>
    <row r="298" spans="15:70" x14ac:dyDescent="0.2">
      <c r="O298" s="47" t="str">
        <f t="shared" si="138"/>
        <v/>
      </c>
      <c r="P298" s="53" t="str">
        <f t="shared" si="145"/>
        <v/>
      </c>
      <c r="Q298" s="169"/>
      <c r="R298" s="170"/>
      <c r="S298" s="170"/>
      <c r="T298" s="170"/>
      <c r="U298" s="171"/>
      <c r="V298" s="168"/>
      <c r="X298" s="47" t="str">
        <f t="shared" si="119"/>
        <v/>
      </c>
      <c r="Y298" s="53" t="str">
        <f t="shared" si="126"/>
        <v/>
      </c>
      <c r="Z298" s="169"/>
      <c r="AA298" s="170"/>
      <c r="AB298" s="170"/>
      <c r="AC298" s="170"/>
      <c r="AD298" s="171"/>
      <c r="AE298" s="168"/>
      <c r="AF298" s="54" t="str">
        <f t="shared" si="139"/>
        <v/>
      </c>
      <c r="AS298" s="56">
        <f t="shared" si="120"/>
        <v>0</v>
      </c>
      <c r="AT298" s="56">
        <f t="shared" si="127"/>
        <v>0</v>
      </c>
      <c r="AU298" s="56">
        <f t="shared" si="128"/>
        <v>0</v>
      </c>
      <c r="AV298" s="56">
        <f t="shared" si="129"/>
        <v>0</v>
      </c>
      <c r="AW298" s="56">
        <f t="shared" si="130"/>
        <v>0</v>
      </c>
      <c r="AX298" s="57">
        <f t="shared" si="131"/>
        <v>0</v>
      </c>
      <c r="AY298" s="57">
        <f>SUM($AX$7:AX298)</f>
        <v>0</v>
      </c>
      <c r="AZ298" s="56">
        <f t="shared" si="121"/>
        <v>0</v>
      </c>
      <c r="BA298" s="56">
        <f t="shared" si="122"/>
        <v>0</v>
      </c>
      <c r="BB298" s="56">
        <f t="shared" si="123"/>
        <v>0</v>
      </c>
      <c r="BC298" s="56">
        <f t="shared" si="124"/>
        <v>0</v>
      </c>
      <c r="BD298" s="56">
        <f t="shared" si="125"/>
        <v>0</v>
      </c>
      <c r="BE298" s="57">
        <f t="shared" si="132"/>
        <v>0</v>
      </c>
      <c r="BF298" s="57">
        <f>SUM($BE$7:BE298)</f>
        <v>0</v>
      </c>
      <c r="BH298" s="58" t="str">
        <f t="shared" si="140"/>
        <v/>
      </c>
      <c r="BI298" s="58" t="str">
        <f t="shared" si="141"/>
        <v/>
      </c>
      <c r="BJ298" s="58" t="str">
        <f t="shared" si="142"/>
        <v/>
      </c>
      <c r="BK298" s="58" t="str">
        <f t="shared" si="143"/>
        <v/>
      </c>
      <c r="BL298" s="58" t="str">
        <f t="shared" si="144"/>
        <v/>
      </c>
      <c r="BN298" s="58" t="str">
        <f t="shared" si="133"/>
        <v/>
      </c>
      <c r="BO298" s="58" t="str">
        <f t="shared" si="134"/>
        <v/>
      </c>
      <c r="BP298" s="58" t="str">
        <f t="shared" si="135"/>
        <v/>
      </c>
      <c r="BQ298" s="58" t="str">
        <f t="shared" si="136"/>
        <v/>
      </c>
      <c r="BR298" s="58" t="str">
        <f t="shared" si="137"/>
        <v/>
      </c>
    </row>
    <row r="299" spans="15:70" x14ac:dyDescent="0.2">
      <c r="O299" s="47" t="str">
        <f t="shared" si="138"/>
        <v/>
      </c>
      <c r="P299" s="53" t="str">
        <f t="shared" si="145"/>
        <v/>
      </c>
      <c r="Q299" s="169"/>
      <c r="R299" s="170"/>
      <c r="S299" s="170"/>
      <c r="T299" s="170"/>
      <c r="U299" s="171"/>
      <c r="V299" s="168"/>
      <c r="X299" s="47" t="str">
        <f t="shared" si="119"/>
        <v/>
      </c>
      <c r="Y299" s="53" t="str">
        <f t="shared" si="126"/>
        <v/>
      </c>
      <c r="Z299" s="169"/>
      <c r="AA299" s="170"/>
      <c r="AB299" s="170"/>
      <c r="AC299" s="170"/>
      <c r="AD299" s="171"/>
      <c r="AE299" s="168"/>
      <c r="AF299" s="54" t="str">
        <f t="shared" si="139"/>
        <v/>
      </c>
      <c r="AS299" s="56">
        <f t="shared" si="120"/>
        <v>0</v>
      </c>
      <c r="AT299" s="56">
        <f t="shared" si="127"/>
        <v>0</v>
      </c>
      <c r="AU299" s="56">
        <f t="shared" si="128"/>
        <v>0</v>
      </c>
      <c r="AV299" s="56">
        <f t="shared" si="129"/>
        <v>0</v>
      </c>
      <c r="AW299" s="56">
        <f t="shared" si="130"/>
        <v>0</v>
      </c>
      <c r="AX299" s="57">
        <f t="shared" si="131"/>
        <v>0</v>
      </c>
      <c r="AY299" s="57">
        <f>SUM($AX$7:AX299)</f>
        <v>0</v>
      </c>
      <c r="AZ299" s="56">
        <f t="shared" si="121"/>
        <v>0</v>
      </c>
      <c r="BA299" s="56">
        <f t="shared" si="122"/>
        <v>0</v>
      </c>
      <c r="BB299" s="56">
        <f t="shared" si="123"/>
        <v>0</v>
      </c>
      <c r="BC299" s="56">
        <f t="shared" si="124"/>
        <v>0</v>
      </c>
      <c r="BD299" s="56">
        <f t="shared" si="125"/>
        <v>0</v>
      </c>
      <c r="BE299" s="57">
        <f t="shared" si="132"/>
        <v>0</v>
      </c>
      <c r="BF299" s="57">
        <f>SUM($BE$7:BE299)</f>
        <v>0</v>
      </c>
      <c r="BH299" s="58" t="str">
        <f t="shared" si="140"/>
        <v/>
      </c>
      <c r="BI299" s="58" t="str">
        <f t="shared" si="141"/>
        <v/>
      </c>
      <c r="BJ299" s="58" t="str">
        <f t="shared" si="142"/>
        <v/>
      </c>
      <c r="BK299" s="58" t="str">
        <f t="shared" si="143"/>
        <v/>
      </c>
      <c r="BL299" s="58" t="str">
        <f t="shared" si="144"/>
        <v/>
      </c>
      <c r="BN299" s="58" t="str">
        <f t="shared" si="133"/>
        <v/>
      </c>
      <c r="BO299" s="58" t="str">
        <f t="shared" si="134"/>
        <v/>
      </c>
      <c r="BP299" s="58" t="str">
        <f t="shared" si="135"/>
        <v/>
      </c>
      <c r="BQ299" s="58" t="str">
        <f t="shared" si="136"/>
        <v/>
      </c>
      <c r="BR299" s="58" t="str">
        <f t="shared" si="137"/>
        <v/>
      </c>
    </row>
    <row r="300" spans="15:70" x14ac:dyDescent="0.2">
      <c r="O300" s="47" t="str">
        <f t="shared" si="138"/>
        <v/>
      </c>
      <c r="P300" s="53" t="str">
        <f t="shared" si="145"/>
        <v/>
      </c>
      <c r="Q300" s="169"/>
      <c r="R300" s="170"/>
      <c r="S300" s="170"/>
      <c r="T300" s="170"/>
      <c r="U300" s="171"/>
      <c r="V300" s="168"/>
      <c r="X300" s="47" t="str">
        <f t="shared" si="119"/>
        <v/>
      </c>
      <c r="Y300" s="53" t="str">
        <f t="shared" si="126"/>
        <v/>
      </c>
      <c r="Z300" s="169"/>
      <c r="AA300" s="170"/>
      <c r="AB300" s="170"/>
      <c r="AC300" s="170"/>
      <c r="AD300" s="171"/>
      <c r="AE300" s="168"/>
      <c r="AF300" s="54" t="str">
        <f t="shared" si="139"/>
        <v/>
      </c>
      <c r="AS300" s="56">
        <f t="shared" si="120"/>
        <v>0</v>
      </c>
      <c r="AT300" s="56">
        <f t="shared" si="127"/>
        <v>0</v>
      </c>
      <c r="AU300" s="56">
        <f t="shared" si="128"/>
        <v>0</v>
      </c>
      <c r="AV300" s="56">
        <f t="shared" si="129"/>
        <v>0</v>
      </c>
      <c r="AW300" s="56">
        <f t="shared" si="130"/>
        <v>0</v>
      </c>
      <c r="AX300" s="57">
        <f t="shared" si="131"/>
        <v>0</v>
      </c>
      <c r="AY300" s="57">
        <f>SUM($AX$7:AX300)</f>
        <v>0</v>
      </c>
      <c r="AZ300" s="56">
        <f t="shared" si="121"/>
        <v>0</v>
      </c>
      <c r="BA300" s="56">
        <f t="shared" si="122"/>
        <v>0</v>
      </c>
      <c r="BB300" s="56">
        <f t="shared" si="123"/>
        <v>0</v>
      </c>
      <c r="BC300" s="56">
        <f t="shared" si="124"/>
        <v>0</v>
      </c>
      <c r="BD300" s="56">
        <f t="shared" si="125"/>
        <v>0</v>
      </c>
      <c r="BE300" s="57">
        <f t="shared" si="132"/>
        <v>0</v>
      </c>
      <c r="BF300" s="57">
        <f>SUM($BE$7:BE300)</f>
        <v>0</v>
      </c>
      <c r="BH300" s="58" t="str">
        <f t="shared" si="140"/>
        <v/>
      </c>
      <c r="BI300" s="58" t="str">
        <f t="shared" si="141"/>
        <v/>
      </c>
      <c r="BJ300" s="58" t="str">
        <f t="shared" si="142"/>
        <v/>
      </c>
      <c r="BK300" s="58" t="str">
        <f t="shared" si="143"/>
        <v/>
      </c>
      <c r="BL300" s="58" t="str">
        <f t="shared" si="144"/>
        <v/>
      </c>
      <c r="BN300" s="58" t="str">
        <f t="shared" si="133"/>
        <v/>
      </c>
      <c r="BO300" s="58" t="str">
        <f t="shared" si="134"/>
        <v/>
      </c>
      <c r="BP300" s="58" t="str">
        <f t="shared" si="135"/>
        <v/>
      </c>
      <c r="BQ300" s="58" t="str">
        <f t="shared" si="136"/>
        <v/>
      </c>
      <c r="BR300" s="58" t="str">
        <f t="shared" si="137"/>
        <v/>
      </c>
    </row>
    <row r="301" spans="15:70" x14ac:dyDescent="0.2">
      <c r="O301" s="47" t="str">
        <f t="shared" si="138"/>
        <v/>
      </c>
      <c r="P301" s="53" t="str">
        <f t="shared" si="145"/>
        <v/>
      </c>
      <c r="Q301" s="169"/>
      <c r="R301" s="170"/>
      <c r="S301" s="170"/>
      <c r="T301" s="170"/>
      <c r="U301" s="171"/>
      <c r="V301" s="168"/>
      <c r="X301" s="47" t="str">
        <f t="shared" si="119"/>
        <v/>
      </c>
      <c r="Y301" s="53" t="str">
        <f t="shared" si="126"/>
        <v/>
      </c>
      <c r="Z301" s="169"/>
      <c r="AA301" s="170"/>
      <c r="AB301" s="170"/>
      <c r="AC301" s="170"/>
      <c r="AD301" s="171"/>
      <c r="AE301" s="168"/>
      <c r="AF301" s="54" t="str">
        <f t="shared" si="139"/>
        <v/>
      </c>
      <c r="AS301" s="56">
        <f t="shared" si="120"/>
        <v>0</v>
      </c>
      <c r="AT301" s="56">
        <f t="shared" si="127"/>
        <v>0</v>
      </c>
      <c r="AU301" s="56">
        <f t="shared" si="128"/>
        <v>0</v>
      </c>
      <c r="AV301" s="56">
        <f t="shared" si="129"/>
        <v>0</v>
      </c>
      <c r="AW301" s="56">
        <f t="shared" si="130"/>
        <v>0</v>
      </c>
      <c r="AX301" s="57">
        <f t="shared" si="131"/>
        <v>0</v>
      </c>
      <c r="AY301" s="57">
        <f>SUM($AX$7:AX301)</f>
        <v>0</v>
      </c>
      <c r="AZ301" s="56">
        <f t="shared" si="121"/>
        <v>0</v>
      </c>
      <c r="BA301" s="56">
        <f t="shared" si="122"/>
        <v>0</v>
      </c>
      <c r="BB301" s="56">
        <f t="shared" si="123"/>
        <v>0</v>
      </c>
      <c r="BC301" s="56">
        <f t="shared" si="124"/>
        <v>0</v>
      </c>
      <c r="BD301" s="56">
        <f t="shared" si="125"/>
        <v>0</v>
      </c>
      <c r="BE301" s="57">
        <f t="shared" si="132"/>
        <v>0</v>
      </c>
      <c r="BF301" s="57">
        <f>SUM($BE$7:BE301)</f>
        <v>0</v>
      </c>
      <c r="BH301" s="58" t="str">
        <f t="shared" si="140"/>
        <v/>
      </c>
      <c r="BI301" s="58" t="str">
        <f t="shared" si="141"/>
        <v/>
      </c>
      <c r="BJ301" s="58" t="str">
        <f t="shared" si="142"/>
        <v/>
      </c>
      <c r="BK301" s="58" t="str">
        <f t="shared" si="143"/>
        <v/>
      </c>
      <c r="BL301" s="58" t="str">
        <f t="shared" si="144"/>
        <v/>
      </c>
      <c r="BN301" s="58" t="str">
        <f t="shared" si="133"/>
        <v/>
      </c>
      <c r="BO301" s="58" t="str">
        <f t="shared" si="134"/>
        <v/>
      </c>
      <c r="BP301" s="58" t="str">
        <f t="shared" si="135"/>
        <v/>
      </c>
      <c r="BQ301" s="58" t="str">
        <f t="shared" si="136"/>
        <v/>
      </c>
      <c r="BR301" s="58" t="str">
        <f t="shared" si="137"/>
        <v/>
      </c>
    </row>
    <row r="302" spans="15:70" x14ac:dyDescent="0.2">
      <c r="O302" s="47" t="str">
        <f t="shared" si="138"/>
        <v/>
      </c>
      <c r="P302" s="53" t="str">
        <f t="shared" si="145"/>
        <v/>
      </c>
      <c r="Q302" s="169"/>
      <c r="R302" s="170"/>
      <c r="S302" s="170"/>
      <c r="T302" s="170"/>
      <c r="U302" s="171"/>
      <c r="V302" s="168"/>
      <c r="X302" s="47" t="str">
        <f t="shared" si="119"/>
        <v/>
      </c>
      <c r="Y302" s="53" t="str">
        <f t="shared" si="126"/>
        <v/>
      </c>
      <c r="Z302" s="169"/>
      <c r="AA302" s="170"/>
      <c r="AB302" s="170"/>
      <c r="AC302" s="170"/>
      <c r="AD302" s="171"/>
      <c r="AE302" s="168"/>
      <c r="AF302" s="54" t="str">
        <f t="shared" si="139"/>
        <v/>
      </c>
      <c r="AS302" s="56">
        <f t="shared" si="120"/>
        <v>0</v>
      </c>
      <c r="AT302" s="56">
        <f t="shared" si="127"/>
        <v>0</v>
      </c>
      <c r="AU302" s="56">
        <f t="shared" si="128"/>
        <v>0</v>
      </c>
      <c r="AV302" s="56">
        <f t="shared" si="129"/>
        <v>0</v>
      </c>
      <c r="AW302" s="56">
        <f t="shared" si="130"/>
        <v>0</v>
      </c>
      <c r="AX302" s="57">
        <f t="shared" si="131"/>
        <v>0</v>
      </c>
      <c r="AY302" s="57">
        <f>SUM($AX$7:AX302)</f>
        <v>0</v>
      </c>
      <c r="AZ302" s="56">
        <f t="shared" si="121"/>
        <v>0</v>
      </c>
      <c r="BA302" s="56">
        <f t="shared" si="122"/>
        <v>0</v>
      </c>
      <c r="BB302" s="56">
        <f t="shared" si="123"/>
        <v>0</v>
      </c>
      <c r="BC302" s="56">
        <f t="shared" si="124"/>
        <v>0</v>
      </c>
      <c r="BD302" s="56">
        <f t="shared" si="125"/>
        <v>0</v>
      </c>
      <c r="BE302" s="57">
        <f t="shared" si="132"/>
        <v>0</v>
      </c>
      <c r="BF302" s="57">
        <f>SUM($BE$7:BE302)</f>
        <v>0</v>
      </c>
      <c r="BH302" s="58" t="str">
        <f t="shared" si="140"/>
        <v/>
      </c>
      <c r="BI302" s="58" t="str">
        <f t="shared" si="141"/>
        <v/>
      </c>
      <c r="BJ302" s="58" t="str">
        <f t="shared" si="142"/>
        <v/>
      </c>
      <c r="BK302" s="58" t="str">
        <f t="shared" si="143"/>
        <v/>
      </c>
      <c r="BL302" s="58" t="str">
        <f t="shared" si="144"/>
        <v/>
      </c>
      <c r="BN302" s="58" t="str">
        <f t="shared" si="133"/>
        <v/>
      </c>
      <c r="BO302" s="58" t="str">
        <f t="shared" si="134"/>
        <v/>
      </c>
      <c r="BP302" s="58" t="str">
        <f t="shared" si="135"/>
        <v/>
      </c>
      <c r="BQ302" s="58" t="str">
        <f t="shared" si="136"/>
        <v/>
      </c>
      <c r="BR302" s="58" t="str">
        <f t="shared" si="137"/>
        <v/>
      </c>
    </row>
    <row r="303" spans="15:70" x14ac:dyDescent="0.2">
      <c r="O303" s="47" t="str">
        <f t="shared" si="138"/>
        <v/>
      </c>
      <c r="P303" s="53" t="str">
        <f t="shared" si="145"/>
        <v/>
      </c>
      <c r="Q303" s="169"/>
      <c r="R303" s="170"/>
      <c r="S303" s="170"/>
      <c r="T303" s="170"/>
      <c r="U303" s="171"/>
      <c r="V303" s="168"/>
      <c r="X303" s="47" t="str">
        <f t="shared" si="119"/>
        <v/>
      </c>
      <c r="Y303" s="53" t="str">
        <f t="shared" si="126"/>
        <v/>
      </c>
      <c r="Z303" s="169"/>
      <c r="AA303" s="170"/>
      <c r="AB303" s="170"/>
      <c r="AC303" s="170"/>
      <c r="AD303" s="171"/>
      <c r="AE303" s="168"/>
      <c r="AF303" s="54" t="str">
        <f t="shared" si="139"/>
        <v/>
      </c>
      <c r="AS303" s="56">
        <f t="shared" si="120"/>
        <v>0</v>
      </c>
      <c r="AT303" s="56">
        <f t="shared" si="127"/>
        <v>0</v>
      </c>
      <c r="AU303" s="56">
        <f t="shared" si="128"/>
        <v>0</v>
      </c>
      <c r="AV303" s="56">
        <f t="shared" si="129"/>
        <v>0</v>
      </c>
      <c r="AW303" s="56">
        <f t="shared" si="130"/>
        <v>0</v>
      </c>
      <c r="AX303" s="57">
        <f t="shared" si="131"/>
        <v>0</v>
      </c>
      <c r="AY303" s="57">
        <f>SUM($AX$7:AX303)</f>
        <v>0</v>
      </c>
      <c r="AZ303" s="56">
        <f t="shared" si="121"/>
        <v>0</v>
      </c>
      <c r="BA303" s="56">
        <f t="shared" si="122"/>
        <v>0</v>
      </c>
      <c r="BB303" s="56">
        <f t="shared" si="123"/>
        <v>0</v>
      </c>
      <c r="BC303" s="56">
        <f t="shared" si="124"/>
        <v>0</v>
      </c>
      <c r="BD303" s="56">
        <f t="shared" si="125"/>
        <v>0</v>
      </c>
      <c r="BE303" s="57">
        <f t="shared" si="132"/>
        <v>0</v>
      </c>
      <c r="BF303" s="57">
        <f>SUM($BE$7:BE303)</f>
        <v>0</v>
      </c>
      <c r="BH303" s="58" t="str">
        <f t="shared" si="140"/>
        <v/>
      </c>
      <c r="BI303" s="58" t="str">
        <f t="shared" si="141"/>
        <v/>
      </c>
      <c r="BJ303" s="58" t="str">
        <f t="shared" si="142"/>
        <v/>
      </c>
      <c r="BK303" s="58" t="str">
        <f t="shared" si="143"/>
        <v/>
      </c>
      <c r="BL303" s="58" t="str">
        <f t="shared" si="144"/>
        <v/>
      </c>
      <c r="BN303" s="58" t="str">
        <f t="shared" si="133"/>
        <v/>
      </c>
      <c r="BO303" s="58" t="str">
        <f t="shared" si="134"/>
        <v/>
      </c>
      <c r="BP303" s="58" t="str">
        <f t="shared" si="135"/>
        <v/>
      </c>
      <c r="BQ303" s="58" t="str">
        <f t="shared" si="136"/>
        <v/>
      </c>
      <c r="BR303" s="58" t="str">
        <f t="shared" si="137"/>
        <v/>
      </c>
    </row>
    <row r="304" spans="15:70" x14ac:dyDescent="0.2">
      <c r="O304" s="47" t="str">
        <f t="shared" si="138"/>
        <v/>
      </c>
      <c r="P304" s="53" t="str">
        <f t="shared" si="145"/>
        <v/>
      </c>
      <c r="Q304" s="169"/>
      <c r="R304" s="170"/>
      <c r="S304" s="170"/>
      <c r="T304" s="170"/>
      <c r="U304" s="171"/>
      <c r="V304" s="168"/>
      <c r="X304" s="47" t="str">
        <f t="shared" si="119"/>
        <v/>
      </c>
      <c r="Y304" s="53" t="str">
        <f t="shared" si="126"/>
        <v/>
      </c>
      <c r="Z304" s="169"/>
      <c r="AA304" s="170"/>
      <c r="AB304" s="170"/>
      <c r="AC304" s="170"/>
      <c r="AD304" s="171"/>
      <c r="AE304" s="168"/>
      <c r="AF304" s="54" t="str">
        <f t="shared" si="139"/>
        <v/>
      </c>
      <c r="AS304" s="56">
        <f t="shared" si="120"/>
        <v>0</v>
      </c>
      <c r="AT304" s="56">
        <f t="shared" si="127"/>
        <v>0</v>
      </c>
      <c r="AU304" s="56">
        <f t="shared" si="128"/>
        <v>0</v>
      </c>
      <c r="AV304" s="56">
        <f t="shared" si="129"/>
        <v>0</v>
      </c>
      <c r="AW304" s="56">
        <f t="shared" si="130"/>
        <v>0</v>
      </c>
      <c r="AX304" s="57">
        <f t="shared" si="131"/>
        <v>0</v>
      </c>
      <c r="AY304" s="57">
        <f>SUM($AX$7:AX304)</f>
        <v>0</v>
      </c>
      <c r="AZ304" s="56">
        <f t="shared" si="121"/>
        <v>0</v>
      </c>
      <c r="BA304" s="56">
        <f t="shared" si="122"/>
        <v>0</v>
      </c>
      <c r="BB304" s="56">
        <f t="shared" si="123"/>
        <v>0</v>
      </c>
      <c r="BC304" s="56">
        <f t="shared" si="124"/>
        <v>0</v>
      </c>
      <c r="BD304" s="56">
        <f t="shared" si="125"/>
        <v>0</v>
      </c>
      <c r="BE304" s="57">
        <f t="shared" si="132"/>
        <v>0</v>
      </c>
      <c r="BF304" s="57">
        <f>SUM($BE$7:BE304)</f>
        <v>0</v>
      </c>
      <c r="BH304" s="58" t="str">
        <f t="shared" si="140"/>
        <v/>
      </c>
      <c r="BI304" s="58" t="str">
        <f t="shared" si="141"/>
        <v/>
      </c>
      <c r="BJ304" s="58" t="str">
        <f t="shared" si="142"/>
        <v/>
      </c>
      <c r="BK304" s="58" t="str">
        <f t="shared" si="143"/>
        <v/>
      </c>
      <c r="BL304" s="58" t="str">
        <f t="shared" si="144"/>
        <v/>
      </c>
      <c r="BN304" s="58" t="str">
        <f t="shared" si="133"/>
        <v/>
      </c>
      <c r="BO304" s="58" t="str">
        <f t="shared" si="134"/>
        <v/>
      </c>
      <c r="BP304" s="58" t="str">
        <f t="shared" si="135"/>
        <v/>
      </c>
      <c r="BQ304" s="58" t="str">
        <f t="shared" si="136"/>
        <v/>
      </c>
      <c r="BR304" s="58" t="str">
        <f t="shared" si="137"/>
        <v/>
      </c>
    </row>
    <row r="305" spans="15:70" x14ac:dyDescent="0.2">
      <c r="O305" s="47" t="str">
        <f t="shared" si="138"/>
        <v/>
      </c>
      <c r="P305" s="53" t="str">
        <f t="shared" si="145"/>
        <v/>
      </c>
      <c r="Q305" s="169"/>
      <c r="R305" s="170"/>
      <c r="S305" s="170"/>
      <c r="T305" s="170"/>
      <c r="U305" s="171"/>
      <c r="V305" s="168"/>
      <c r="X305" s="47" t="str">
        <f t="shared" si="119"/>
        <v/>
      </c>
      <c r="Y305" s="53" t="str">
        <f t="shared" si="126"/>
        <v/>
      </c>
      <c r="Z305" s="169"/>
      <c r="AA305" s="170"/>
      <c r="AB305" s="170"/>
      <c r="AC305" s="170"/>
      <c r="AD305" s="171"/>
      <c r="AE305" s="168"/>
      <c r="AF305" s="54" t="str">
        <f t="shared" si="139"/>
        <v/>
      </c>
      <c r="AS305" s="56">
        <f t="shared" si="120"/>
        <v>0</v>
      </c>
      <c r="AT305" s="56">
        <f t="shared" si="127"/>
        <v>0</v>
      </c>
      <c r="AU305" s="56">
        <f t="shared" si="128"/>
        <v>0</v>
      </c>
      <c r="AV305" s="56">
        <f t="shared" si="129"/>
        <v>0</v>
      </c>
      <c r="AW305" s="56">
        <f t="shared" si="130"/>
        <v>0</v>
      </c>
      <c r="AX305" s="57">
        <f t="shared" si="131"/>
        <v>0</v>
      </c>
      <c r="AY305" s="57">
        <f>SUM($AX$7:AX305)</f>
        <v>0</v>
      </c>
      <c r="AZ305" s="56">
        <f t="shared" si="121"/>
        <v>0</v>
      </c>
      <c r="BA305" s="56">
        <f t="shared" si="122"/>
        <v>0</v>
      </c>
      <c r="BB305" s="56">
        <f t="shared" si="123"/>
        <v>0</v>
      </c>
      <c r="BC305" s="56">
        <f t="shared" si="124"/>
        <v>0</v>
      </c>
      <c r="BD305" s="56">
        <f t="shared" si="125"/>
        <v>0</v>
      </c>
      <c r="BE305" s="57">
        <f t="shared" si="132"/>
        <v>0</v>
      </c>
      <c r="BF305" s="57">
        <f>SUM($BE$7:BE305)</f>
        <v>0</v>
      </c>
      <c r="BH305" s="58" t="str">
        <f t="shared" si="140"/>
        <v/>
      </c>
      <c r="BI305" s="58" t="str">
        <f t="shared" si="141"/>
        <v/>
      </c>
      <c r="BJ305" s="58" t="str">
        <f t="shared" si="142"/>
        <v/>
      </c>
      <c r="BK305" s="58" t="str">
        <f t="shared" si="143"/>
        <v/>
      </c>
      <c r="BL305" s="58" t="str">
        <f t="shared" si="144"/>
        <v/>
      </c>
      <c r="BN305" s="58" t="str">
        <f t="shared" si="133"/>
        <v/>
      </c>
      <c r="BO305" s="58" t="str">
        <f t="shared" si="134"/>
        <v/>
      </c>
      <c r="BP305" s="58" t="str">
        <f t="shared" si="135"/>
        <v/>
      </c>
      <c r="BQ305" s="58" t="str">
        <f t="shared" si="136"/>
        <v/>
      </c>
      <c r="BR305" s="58" t="str">
        <f t="shared" si="137"/>
        <v/>
      </c>
    </row>
    <row r="306" spans="15:70" x14ac:dyDescent="0.2">
      <c r="O306" s="47" t="str">
        <f t="shared" si="138"/>
        <v/>
      </c>
      <c r="P306" s="53" t="str">
        <f t="shared" si="145"/>
        <v/>
      </c>
      <c r="Q306" s="169"/>
      <c r="R306" s="170"/>
      <c r="S306" s="170"/>
      <c r="T306" s="170"/>
      <c r="U306" s="171"/>
      <c r="V306" s="168"/>
      <c r="X306" s="47" t="str">
        <f t="shared" si="119"/>
        <v/>
      </c>
      <c r="Y306" s="53" t="str">
        <f t="shared" si="126"/>
        <v/>
      </c>
      <c r="Z306" s="169"/>
      <c r="AA306" s="170"/>
      <c r="AB306" s="170"/>
      <c r="AC306" s="170"/>
      <c r="AD306" s="171"/>
      <c r="AE306" s="168"/>
      <c r="AF306" s="54" t="str">
        <f t="shared" si="139"/>
        <v/>
      </c>
      <c r="AS306" s="56">
        <f t="shared" si="120"/>
        <v>0</v>
      </c>
      <c r="AT306" s="56">
        <f t="shared" si="127"/>
        <v>0</v>
      </c>
      <c r="AU306" s="56">
        <f t="shared" si="128"/>
        <v>0</v>
      </c>
      <c r="AV306" s="56">
        <f t="shared" si="129"/>
        <v>0</v>
      </c>
      <c r="AW306" s="56">
        <f t="shared" si="130"/>
        <v>0</v>
      </c>
      <c r="AX306" s="57">
        <f t="shared" si="131"/>
        <v>0</v>
      </c>
      <c r="AY306" s="57">
        <f>SUM($AX$7:AX306)</f>
        <v>0</v>
      </c>
      <c r="AZ306" s="56">
        <f t="shared" si="121"/>
        <v>0</v>
      </c>
      <c r="BA306" s="56">
        <f t="shared" si="122"/>
        <v>0</v>
      </c>
      <c r="BB306" s="56">
        <f t="shared" si="123"/>
        <v>0</v>
      </c>
      <c r="BC306" s="56">
        <f t="shared" si="124"/>
        <v>0</v>
      </c>
      <c r="BD306" s="56">
        <f t="shared" si="125"/>
        <v>0</v>
      </c>
      <c r="BE306" s="57">
        <f t="shared" si="132"/>
        <v>0</v>
      </c>
      <c r="BF306" s="57">
        <f>SUM($BE$7:BE306)</f>
        <v>0</v>
      </c>
      <c r="BH306" s="58" t="str">
        <f t="shared" si="140"/>
        <v/>
      </c>
      <c r="BI306" s="58" t="str">
        <f t="shared" si="141"/>
        <v/>
      </c>
      <c r="BJ306" s="58" t="str">
        <f t="shared" si="142"/>
        <v/>
      </c>
      <c r="BK306" s="58" t="str">
        <f t="shared" si="143"/>
        <v/>
      </c>
      <c r="BL306" s="58" t="str">
        <f t="shared" si="144"/>
        <v/>
      </c>
      <c r="BN306" s="58" t="str">
        <f t="shared" si="133"/>
        <v/>
      </c>
      <c r="BO306" s="58" t="str">
        <f t="shared" si="134"/>
        <v/>
      </c>
      <c r="BP306" s="58" t="str">
        <f t="shared" si="135"/>
        <v/>
      </c>
      <c r="BQ306" s="58" t="str">
        <f t="shared" si="136"/>
        <v/>
      </c>
      <c r="BR306" s="58" t="str">
        <f t="shared" si="137"/>
        <v/>
      </c>
    </row>
    <row r="307" spans="15:70" x14ac:dyDescent="0.2">
      <c r="O307" s="47" t="str">
        <f t="shared" si="138"/>
        <v/>
      </c>
      <c r="P307" s="53" t="str">
        <f t="shared" si="145"/>
        <v/>
      </c>
      <c r="Q307" s="169"/>
      <c r="R307" s="170"/>
      <c r="S307" s="170"/>
      <c r="T307" s="170"/>
      <c r="U307" s="171"/>
      <c r="V307" s="168"/>
      <c r="X307" s="47" t="str">
        <f t="shared" si="119"/>
        <v/>
      </c>
      <c r="Y307" s="53" t="str">
        <f t="shared" si="126"/>
        <v/>
      </c>
      <c r="Z307" s="169"/>
      <c r="AA307" s="170"/>
      <c r="AB307" s="170"/>
      <c r="AC307" s="170"/>
      <c r="AD307" s="171"/>
      <c r="AE307" s="168"/>
      <c r="AF307" s="54" t="str">
        <f t="shared" si="139"/>
        <v/>
      </c>
      <c r="AS307" s="56">
        <f t="shared" si="120"/>
        <v>0</v>
      </c>
      <c r="AT307" s="56">
        <f t="shared" si="127"/>
        <v>0</v>
      </c>
      <c r="AU307" s="56">
        <f t="shared" si="128"/>
        <v>0</v>
      </c>
      <c r="AV307" s="56">
        <f t="shared" si="129"/>
        <v>0</v>
      </c>
      <c r="AW307" s="56">
        <f t="shared" si="130"/>
        <v>0</v>
      </c>
      <c r="AX307" s="57">
        <f t="shared" si="131"/>
        <v>0</v>
      </c>
      <c r="AY307" s="57">
        <f>SUM($AX$7:AX307)</f>
        <v>0</v>
      </c>
      <c r="AZ307" s="56">
        <f t="shared" si="121"/>
        <v>0</v>
      </c>
      <c r="BA307" s="56">
        <f t="shared" si="122"/>
        <v>0</v>
      </c>
      <c r="BB307" s="56">
        <f t="shared" si="123"/>
        <v>0</v>
      </c>
      <c r="BC307" s="56">
        <f t="shared" si="124"/>
        <v>0</v>
      </c>
      <c r="BD307" s="56">
        <f t="shared" si="125"/>
        <v>0</v>
      </c>
      <c r="BE307" s="57">
        <f t="shared" si="132"/>
        <v>0</v>
      </c>
      <c r="BF307" s="57">
        <f>SUM($BE$7:BE307)</f>
        <v>0</v>
      </c>
      <c r="BH307" s="58" t="str">
        <f t="shared" si="140"/>
        <v/>
      </c>
      <c r="BI307" s="58" t="str">
        <f t="shared" si="141"/>
        <v/>
      </c>
      <c r="BJ307" s="58" t="str">
        <f t="shared" si="142"/>
        <v/>
      </c>
      <c r="BK307" s="58" t="str">
        <f t="shared" si="143"/>
        <v/>
      </c>
      <c r="BL307" s="58" t="str">
        <f t="shared" si="144"/>
        <v/>
      </c>
      <c r="BN307" s="58" t="str">
        <f t="shared" si="133"/>
        <v/>
      </c>
      <c r="BO307" s="58" t="str">
        <f t="shared" si="134"/>
        <v/>
      </c>
      <c r="BP307" s="58" t="str">
        <f t="shared" si="135"/>
        <v/>
      </c>
      <c r="BQ307" s="58" t="str">
        <f t="shared" si="136"/>
        <v/>
      </c>
      <c r="BR307" s="58" t="str">
        <f t="shared" si="137"/>
        <v/>
      </c>
    </row>
    <row r="308" spans="15:70" x14ac:dyDescent="0.2">
      <c r="O308" s="47" t="str">
        <f t="shared" si="138"/>
        <v/>
      </c>
      <c r="P308" s="53" t="str">
        <f t="shared" si="145"/>
        <v/>
      </c>
      <c r="Q308" s="169"/>
      <c r="R308" s="170"/>
      <c r="S308" s="170"/>
      <c r="T308" s="170"/>
      <c r="U308" s="171"/>
      <c r="V308" s="168"/>
      <c r="X308" s="47" t="str">
        <f t="shared" si="119"/>
        <v/>
      </c>
      <c r="Y308" s="53" t="str">
        <f t="shared" si="126"/>
        <v/>
      </c>
      <c r="Z308" s="169"/>
      <c r="AA308" s="170"/>
      <c r="AB308" s="170"/>
      <c r="AC308" s="170"/>
      <c r="AD308" s="171"/>
      <c r="AE308" s="168"/>
      <c r="AF308" s="54" t="str">
        <f t="shared" si="139"/>
        <v/>
      </c>
      <c r="AS308" s="56">
        <f t="shared" si="120"/>
        <v>0</v>
      </c>
      <c r="AT308" s="56">
        <f t="shared" si="127"/>
        <v>0</v>
      </c>
      <c r="AU308" s="56">
        <f t="shared" si="128"/>
        <v>0</v>
      </c>
      <c r="AV308" s="56">
        <f t="shared" si="129"/>
        <v>0</v>
      </c>
      <c r="AW308" s="56">
        <f t="shared" si="130"/>
        <v>0</v>
      </c>
      <c r="AX308" s="57">
        <f t="shared" si="131"/>
        <v>0</v>
      </c>
      <c r="AY308" s="57">
        <f>SUM($AX$7:AX308)</f>
        <v>0</v>
      </c>
      <c r="AZ308" s="56">
        <f t="shared" si="121"/>
        <v>0</v>
      </c>
      <c r="BA308" s="56">
        <f t="shared" si="122"/>
        <v>0</v>
      </c>
      <c r="BB308" s="56">
        <f t="shared" si="123"/>
        <v>0</v>
      </c>
      <c r="BC308" s="56">
        <f t="shared" si="124"/>
        <v>0</v>
      </c>
      <c r="BD308" s="56">
        <f t="shared" si="125"/>
        <v>0</v>
      </c>
      <c r="BE308" s="57">
        <f t="shared" si="132"/>
        <v>0</v>
      </c>
      <c r="BF308" s="57">
        <f>SUM($BE$7:BE308)</f>
        <v>0</v>
      </c>
      <c r="BH308" s="58" t="str">
        <f t="shared" si="140"/>
        <v/>
      </c>
      <c r="BI308" s="58" t="str">
        <f t="shared" si="141"/>
        <v/>
      </c>
      <c r="BJ308" s="58" t="str">
        <f t="shared" si="142"/>
        <v/>
      </c>
      <c r="BK308" s="58" t="str">
        <f t="shared" si="143"/>
        <v/>
      </c>
      <c r="BL308" s="58" t="str">
        <f t="shared" si="144"/>
        <v/>
      </c>
      <c r="BN308" s="58" t="str">
        <f t="shared" si="133"/>
        <v/>
      </c>
      <c r="BO308" s="58" t="str">
        <f t="shared" si="134"/>
        <v/>
      </c>
      <c r="BP308" s="58" t="str">
        <f t="shared" si="135"/>
        <v/>
      </c>
      <c r="BQ308" s="58" t="str">
        <f t="shared" si="136"/>
        <v/>
      </c>
      <c r="BR308" s="58" t="str">
        <f t="shared" si="137"/>
        <v/>
      </c>
    </row>
    <row r="309" spans="15:70" x14ac:dyDescent="0.2">
      <c r="O309" s="47" t="str">
        <f t="shared" si="138"/>
        <v/>
      </c>
      <c r="P309" s="53" t="str">
        <f t="shared" si="145"/>
        <v/>
      </c>
      <c r="Q309" s="169"/>
      <c r="R309" s="170"/>
      <c r="S309" s="170"/>
      <c r="T309" s="170"/>
      <c r="U309" s="171"/>
      <c r="V309" s="168"/>
      <c r="X309" s="47" t="str">
        <f t="shared" si="119"/>
        <v/>
      </c>
      <c r="Y309" s="53" t="str">
        <f t="shared" si="126"/>
        <v/>
      </c>
      <c r="Z309" s="169"/>
      <c r="AA309" s="170"/>
      <c r="AB309" s="170"/>
      <c r="AC309" s="170"/>
      <c r="AD309" s="171"/>
      <c r="AE309" s="168"/>
      <c r="AF309" s="54" t="str">
        <f t="shared" si="139"/>
        <v/>
      </c>
      <c r="AS309" s="56">
        <f t="shared" si="120"/>
        <v>0</v>
      </c>
      <c r="AT309" s="56">
        <f t="shared" si="127"/>
        <v>0</v>
      </c>
      <c r="AU309" s="56">
        <f t="shared" si="128"/>
        <v>0</v>
      </c>
      <c r="AV309" s="56">
        <f t="shared" si="129"/>
        <v>0</v>
      </c>
      <c r="AW309" s="56">
        <f t="shared" si="130"/>
        <v>0</v>
      </c>
      <c r="AX309" s="57">
        <f t="shared" si="131"/>
        <v>0</v>
      </c>
      <c r="AY309" s="57">
        <f>SUM($AX$7:AX309)</f>
        <v>0</v>
      </c>
      <c r="AZ309" s="56">
        <f t="shared" si="121"/>
        <v>0</v>
      </c>
      <c r="BA309" s="56">
        <f t="shared" si="122"/>
        <v>0</v>
      </c>
      <c r="BB309" s="56">
        <f t="shared" si="123"/>
        <v>0</v>
      </c>
      <c r="BC309" s="56">
        <f t="shared" si="124"/>
        <v>0</v>
      </c>
      <c r="BD309" s="56">
        <f t="shared" si="125"/>
        <v>0</v>
      </c>
      <c r="BE309" s="57">
        <f t="shared" si="132"/>
        <v>0</v>
      </c>
      <c r="BF309" s="57">
        <f>SUM($BE$7:BE309)</f>
        <v>0</v>
      </c>
      <c r="BH309" s="58" t="str">
        <f t="shared" si="140"/>
        <v/>
      </c>
      <c r="BI309" s="58" t="str">
        <f t="shared" si="141"/>
        <v/>
      </c>
      <c r="BJ309" s="58" t="str">
        <f t="shared" si="142"/>
        <v/>
      </c>
      <c r="BK309" s="58" t="str">
        <f t="shared" si="143"/>
        <v/>
      </c>
      <c r="BL309" s="58" t="str">
        <f t="shared" si="144"/>
        <v/>
      </c>
      <c r="BN309" s="58" t="str">
        <f t="shared" si="133"/>
        <v/>
      </c>
      <c r="BO309" s="58" t="str">
        <f t="shared" si="134"/>
        <v/>
      </c>
      <c r="BP309" s="58" t="str">
        <f t="shared" si="135"/>
        <v/>
      </c>
      <c r="BQ309" s="58" t="str">
        <f t="shared" si="136"/>
        <v/>
      </c>
      <c r="BR309" s="58" t="str">
        <f t="shared" si="137"/>
        <v/>
      </c>
    </row>
    <row r="310" spans="15:70" x14ac:dyDescent="0.2">
      <c r="O310" s="47" t="str">
        <f t="shared" si="138"/>
        <v/>
      </c>
      <c r="P310" s="53" t="str">
        <f t="shared" si="145"/>
        <v/>
      </c>
      <c r="Q310" s="169"/>
      <c r="R310" s="170"/>
      <c r="S310" s="170"/>
      <c r="T310" s="170"/>
      <c r="U310" s="171"/>
      <c r="V310" s="168"/>
      <c r="X310" s="47" t="str">
        <f t="shared" si="119"/>
        <v/>
      </c>
      <c r="Y310" s="53" t="str">
        <f t="shared" si="126"/>
        <v/>
      </c>
      <c r="Z310" s="169"/>
      <c r="AA310" s="170"/>
      <c r="AB310" s="170"/>
      <c r="AC310" s="170"/>
      <c r="AD310" s="171"/>
      <c r="AE310" s="168"/>
      <c r="AF310" s="54" t="str">
        <f t="shared" si="139"/>
        <v/>
      </c>
      <c r="AS310" s="56">
        <f t="shared" si="120"/>
        <v>0</v>
      </c>
      <c r="AT310" s="56">
        <f t="shared" si="127"/>
        <v>0</v>
      </c>
      <c r="AU310" s="56">
        <f t="shared" si="128"/>
        <v>0</v>
      </c>
      <c r="AV310" s="56">
        <f t="shared" si="129"/>
        <v>0</v>
      </c>
      <c r="AW310" s="56">
        <f t="shared" si="130"/>
        <v>0</v>
      </c>
      <c r="AX310" s="57">
        <f t="shared" si="131"/>
        <v>0</v>
      </c>
      <c r="AY310" s="57">
        <f>SUM($AX$7:AX310)</f>
        <v>0</v>
      </c>
      <c r="AZ310" s="56">
        <f t="shared" si="121"/>
        <v>0</v>
      </c>
      <c r="BA310" s="56">
        <f t="shared" si="122"/>
        <v>0</v>
      </c>
      <c r="BB310" s="56">
        <f t="shared" si="123"/>
        <v>0</v>
      </c>
      <c r="BC310" s="56">
        <f t="shared" si="124"/>
        <v>0</v>
      </c>
      <c r="BD310" s="56">
        <f t="shared" si="125"/>
        <v>0</v>
      </c>
      <c r="BE310" s="57">
        <f t="shared" si="132"/>
        <v>0</v>
      </c>
      <c r="BF310" s="57">
        <f>SUM($BE$7:BE310)</f>
        <v>0</v>
      </c>
      <c r="BH310" s="58" t="str">
        <f t="shared" si="140"/>
        <v/>
      </c>
      <c r="BI310" s="58" t="str">
        <f t="shared" si="141"/>
        <v/>
      </c>
      <c r="BJ310" s="58" t="str">
        <f t="shared" si="142"/>
        <v/>
      </c>
      <c r="BK310" s="58" t="str">
        <f t="shared" si="143"/>
        <v/>
      </c>
      <c r="BL310" s="58" t="str">
        <f t="shared" si="144"/>
        <v/>
      </c>
      <c r="BN310" s="58" t="str">
        <f t="shared" si="133"/>
        <v/>
      </c>
      <c r="BO310" s="58" t="str">
        <f t="shared" si="134"/>
        <v/>
      </c>
      <c r="BP310" s="58" t="str">
        <f t="shared" si="135"/>
        <v/>
      </c>
      <c r="BQ310" s="58" t="str">
        <f t="shared" si="136"/>
        <v/>
      </c>
      <c r="BR310" s="58" t="str">
        <f t="shared" si="137"/>
        <v/>
      </c>
    </row>
    <row r="311" spans="15:70" x14ac:dyDescent="0.2">
      <c r="O311" s="47" t="str">
        <f t="shared" si="138"/>
        <v/>
      </c>
      <c r="P311" s="53" t="str">
        <f t="shared" si="145"/>
        <v/>
      </c>
      <c r="Q311" s="169"/>
      <c r="R311" s="170"/>
      <c r="S311" s="170"/>
      <c r="T311" s="170"/>
      <c r="U311" s="171"/>
      <c r="V311" s="168"/>
      <c r="X311" s="47" t="str">
        <f t="shared" si="119"/>
        <v/>
      </c>
      <c r="Y311" s="53" t="str">
        <f t="shared" si="126"/>
        <v/>
      </c>
      <c r="Z311" s="169"/>
      <c r="AA311" s="170"/>
      <c r="AB311" s="170"/>
      <c r="AC311" s="170"/>
      <c r="AD311" s="171"/>
      <c r="AE311" s="168"/>
      <c r="AF311" s="54" t="str">
        <f t="shared" si="139"/>
        <v/>
      </c>
      <c r="AS311" s="56">
        <f t="shared" si="120"/>
        <v>0</v>
      </c>
      <c r="AT311" s="56">
        <f t="shared" si="127"/>
        <v>0</v>
      </c>
      <c r="AU311" s="56">
        <f t="shared" si="128"/>
        <v>0</v>
      </c>
      <c r="AV311" s="56">
        <f t="shared" si="129"/>
        <v>0</v>
      </c>
      <c r="AW311" s="56">
        <f t="shared" si="130"/>
        <v>0</v>
      </c>
      <c r="AX311" s="57">
        <f t="shared" si="131"/>
        <v>0</v>
      </c>
      <c r="AY311" s="57">
        <f>SUM($AX$7:AX311)</f>
        <v>0</v>
      </c>
      <c r="AZ311" s="56">
        <f t="shared" si="121"/>
        <v>0</v>
      </c>
      <c r="BA311" s="56">
        <f t="shared" si="122"/>
        <v>0</v>
      </c>
      <c r="BB311" s="56">
        <f t="shared" si="123"/>
        <v>0</v>
      </c>
      <c r="BC311" s="56">
        <f t="shared" si="124"/>
        <v>0</v>
      </c>
      <c r="BD311" s="56">
        <f t="shared" si="125"/>
        <v>0</v>
      </c>
      <c r="BE311" s="57">
        <f t="shared" si="132"/>
        <v>0</v>
      </c>
      <c r="BF311" s="57">
        <f>SUM($BE$7:BE311)</f>
        <v>0</v>
      </c>
      <c r="BH311" s="58" t="str">
        <f t="shared" si="140"/>
        <v/>
      </c>
      <c r="BI311" s="58" t="str">
        <f t="shared" si="141"/>
        <v/>
      </c>
      <c r="BJ311" s="58" t="str">
        <f t="shared" si="142"/>
        <v/>
      </c>
      <c r="BK311" s="58" t="str">
        <f t="shared" si="143"/>
        <v/>
      </c>
      <c r="BL311" s="58" t="str">
        <f t="shared" si="144"/>
        <v/>
      </c>
      <c r="BN311" s="58" t="str">
        <f t="shared" si="133"/>
        <v/>
      </c>
      <c r="BO311" s="58" t="str">
        <f t="shared" si="134"/>
        <v/>
      </c>
      <c r="BP311" s="58" t="str">
        <f t="shared" si="135"/>
        <v/>
      </c>
      <c r="BQ311" s="58" t="str">
        <f t="shared" si="136"/>
        <v/>
      </c>
      <c r="BR311" s="58" t="str">
        <f t="shared" si="137"/>
        <v/>
      </c>
    </row>
    <row r="312" spans="15:70" x14ac:dyDescent="0.2">
      <c r="O312" s="47" t="str">
        <f t="shared" si="138"/>
        <v/>
      </c>
      <c r="P312" s="53" t="str">
        <f t="shared" si="145"/>
        <v/>
      </c>
      <c r="Q312" s="169"/>
      <c r="R312" s="170"/>
      <c r="S312" s="170"/>
      <c r="T312" s="170"/>
      <c r="U312" s="171"/>
      <c r="V312" s="168"/>
      <c r="X312" s="47" t="str">
        <f t="shared" si="119"/>
        <v/>
      </c>
      <c r="Y312" s="53" t="str">
        <f t="shared" si="126"/>
        <v/>
      </c>
      <c r="Z312" s="169"/>
      <c r="AA312" s="170"/>
      <c r="AB312" s="170"/>
      <c r="AC312" s="170"/>
      <c r="AD312" s="171"/>
      <c r="AE312" s="168"/>
      <c r="AF312" s="54" t="str">
        <f t="shared" si="139"/>
        <v/>
      </c>
      <c r="AS312" s="56">
        <f t="shared" si="120"/>
        <v>0</v>
      </c>
      <c r="AT312" s="56">
        <f t="shared" si="127"/>
        <v>0</v>
      </c>
      <c r="AU312" s="56">
        <f t="shared" si="128"/>
        <v>0</v>
      </c>
      <c r="AV312" s="56">
        <f t="shared" si="129"/>
        <v>0</v>
      </c>
      <c r="AW312" s="56">
        <f t="shared" si="130"/>
        <v>0</v>
      </c>
      <c r="AX312" s="57">
        <f t="shared" si="131"/>
        <v>0</v>
      </c>
      <c r="AY312" s="57">
        <f>SUM($AX$7:AX312)</f>
        <v>0</v>
      </c>
      <c r="AZ312" s="56">
        <f t="shared" si="121"/>
        <v>0</v>
      </c>
      <c r="BA312" s="56">
        <f t="shared" si="122"/>
        <v>0</v>
      </c>
      <c r="BB312" s="56">
        <f t="shared" si="123"/>
        <v>0</v>
      </c>
      <c r="BC312" s="56">
        <f t="shared" si="124"/>
        <v>0</v>
      </c>
      <c r="BD312" s="56">
        <f t="shared" si="125"/>
        <v>0</v>
      </c>
      <c r="BE312" s="57">
        <f t="shared" si="132"/>
        <v>0</v>
      </c>
      <c r="BF312" s="57">
        <f>SUM($BE$7:BE312)</f>
        <v>0</v>
      </c>
      <c r="BH312" s="58" t="str">
        <f t="shared" si="140"/>
        <v/>
      </c>
      <c r="BI312" s="58" t="str">
        <f t="shared" si="141"/>
        <v/>
      </c>
      <c r="BJ312" s="58" t="str">
        <f t="shared" si="142"/>
        <v/>
      </c>
      <c r="BK312" s="58" t="str">
        <f t="shared" si="143"/>
        <v/>
      </c>
      <c r="BL312" s="58" t="str">
        <f t="shared" si="144"/>
        <v/>
      </c>
      <c r="BN312" s="58" t="str">
        <f t="shared" si="133"/>
        <v/>
      </c>
      <c r="BO312" s="58" t="str">
        <f t="shared" si="134"/>
        <v/>
      </c>
      <c r="BP312" s="58" t="str">
        <f t="shared" si="135"/>
        <v/>
      </c>
      <c r="BQ312" s="58" t="str">
        <f t="shared" si="136"/>
        <v/>
      </c>
      <c r="BR312" s="58" t="str">
        <f t="shared" si="137"/>
        <v/>
      </c>
    </row>
    <row r="313" spans="15:70" x14ac:dyDescent="0.2">
      <c r="O313" s="47" t="str">
        <f t="shared" si="138"/>
        <v/>
      </c>
      <c r="P313" s="53" t="str">
        <f t="shared" si="145"/>
        <v/>
      </c>
      <c r="Q313" s="169"/>
      <c r="R313" s="170"/>
      <c r="S313" s="170"/>
      <c r="T313" s="170"/>
      <c r="U313" s="171"/>
      <c r="V313" s="168"/>
      <c r="X313" s="47" t="str">
        <f t="shared" si="119"/>
        <v/>
      </c>
      <c r="Y313" s="53" t="str">
        <f t="shared" si="126"/>
        <v/>
      </c>
      <c r="Z313" s="169"/>
      <c r="AA313" s="170"/>
      <c r="AB313" s="170"/>
      <c r="AC313" s="170"/>
      <c r="AD313" s="171"/>
      <c r="AE313" s="168"/>
      <c r="AF313" s="54" t="str">
        <f t="shared" si="139"/>
        <v/>
      </c>
      <c r="AS313" s="56">
        <f t="shared" si="120"/>
        <v>0</v>
      </c>
      <c r="AT313" s="56">
        <f t="shared" si="127"/>
        <v>0</v>
      </c>
      <c r="AU313" s="56">
        <f t="shared" si="128"/>
        <v>0</v>
      </c>
      <c r="AV313" s="56">
        <f t="shared" si="129"/>
        <v>0</v>
      </c>
      <c r="AW313" s="56">
        <f t="shared" si="130"/>
        <v>0</v>
      </c>
      <c r="AX313" s="57">
        <f t="shared" si="131"/>
        <v>0</v>
      </c>
      <c r="AY313" s="57">
        <f>SUM($AX$7:AX313)</f>
        <v>0</v>
      </c>
      <c r="AZ313" s="56">
        <f t="shared" si="121"/>
        <v>0</v>
      </c>
      <c r="BA313" s="56">
        <f t="shared" si="122"/>
        <v>0</v>
      </c>
      <c r="BB313" s="56">
        <f t="shared" si="123"/>
        <v>0</v>
      </c>
      <c r="BC313" s="56">
        <f t="shared" si="124"/>
        <v>0</v>
      </c>
      <c r="BD313" s="56">
        <f t="shared" si="125"/>
        <v>0</v>
      </c>
      <c r="BE313" s="57">
        <f t="shared" si="132"/>
        <v>0</v>
      </c>
      <c r="BF313" s="57">
        <f>SUM($BE$7:BE313)</f>
        <v>0</v>
      </c>
      <c r="BH313" s="58" t="str">
        <f t="shared" si="140"/>
        <v/>
      </c>
      <c r="BI313" s="58" t="str">
        <f t="shared" si="141"/>
        <v/>
      </c>
      <c r="BJ313" s="58" t="str">
        <f t="shared" si="142"/>
        <v/>
      </c>
      <c r="BK313" s="58" t="str">
        <f t="shared" si="143"/>
        <v/>
      </c>
      <c r="BL313" s="58" t="str">
        <f t="shared" si="144"/>
        <v/>
      </c>
      <c r="BN313" s="58" t="str">
        <f t="shared" si="133"/>
        <v/>
      </c>
      <c r="BO313" s="58" t="str">
        <f t="shared" si="134"/>
        <v/>
      </c>
      <c r="BP313" s="58" t="str">
        <f t="shared" si="135"/>
        <v/>
      </c>
      <c r="BQ313" s="58" t="str">
        <f t="shared" si="136"/>
        <v/>
      </c>
      <c r="BR313" s="58" t="str">
        <f t="shared" si="137"/>
        <v/>
      </c>
    </row>
    <row r="314" spans="15:70" x14ac:dyDescent="0.2">
      <c r="O314" s="47" t="str">
        <f t="shared" si="138"/>
        <v/>
      </c>
      <c r="P314" s="53" t="str">
        <f t="shared" si="145"/>
        <v/>
      </c>
      <c r="Q314" s="169"/>
      <c r="R314" s="170"/>
      <c r="S314" s="170"/>
      <c r="T314" s="170"/>
      <c r="U314" s="171"/>
      <c r="V314" s="168"/>
      <c r="X314" s="47" t="str">
        <f t="shared" si="119"/>
        <v/>
      </c>
      <c r="Y314" s="53" t="str">
        <f t="shared" si="126"/>
        <v/>
      </c>
      <c r="Z314" s="169"/>
      <c r="AA314" s="170"/>
      <c r="AB314" s="170"/>
      <c r="AC314" s="170"/>
      <c r="AD314" s="171"/>
      <c r="AE314" s="168"/>
      <c r="AF314" s="54" t="str">
        <f t="shared" si="139"/>
        <v/>
      </c>
      <c r="AS314" s="56">
        <f t="shared" si="120"/>
        <v>0</v>
      </c>
      <c r="AT314" s="56">
        <f t="shared" si="127"/>
        <v>0</v>
      </c>
      <c r="AU314" s="56">
        <f t="shared" si="128"/>
        <v>0</v>
      </c>
      <c r="AV314" s="56">
        <f t="shared" si="129"/>
        <v>0</v>
      </c>
      <c r="AW314" s="56">
        <f t="shared" si="130"/>
        <v>0</v>
      </c>
      <c r="AX314" s="57">
        <f t="shared" si="131"/>
        <v>0</v>
      </c>
      <c r="AY314" s="57">
        <f>SUM($AX$7:AX314)</f>
        <v>0</v>
      </c>
      <c r="AZ314" s="56">
        <f t="shared" si="121"/>
        <v>0</v>
      </c>
      <c r="BA314" s="56">
        <f t="shared" si="122"/>
        <v>0</v>
      </c>
      <c r="BB314" s="56">
        <f t="shared" si="123"/>
        <v>0</v>
      </c>
      <c r="BC314" s="56">
        <f t="shared" si="124"/>
        <v>0</v>
      </c>
      <c r="BD314" s="56">
        <f t="shared" si="125"/>
        <v>0</v>
      </c>
      <c r="BE314" s="57">
        <f t="shared" si="132"/>
        <v>0</v>
      </c>
      <c r="BF314" s="57">
        <f>SUM($BE$7:BE314)</f>
        <v>0</v>
      </c>
      <c r="BH314" s="58" t="str">
        <f t="shared" si="140"/>
        <v/>
      </c>
      <c r="BI314" s="58" t="str">
        <f t="shared" si="141"/>
        <v/>
      </c>
      <c r="BJ314" s="58" t="str">
        <f t="shared" si="142"/>
        <v/>
      </c>
      <c r="BK314" s="58" t="str">
        <f t="shared" si="143"/>
        <v/>
      </c>
      <c r="BL314" s="58" t="str">
        <f t="shared" si="144"/>
        <v/>
      </c>
      <c r="BN314" s="58" t="str">
        <f t="shared" si="133"/>
        <v/>
      </c>
      <c r="BO314" s="58" t="str">
        <f t="shared" si="134"/>
        <v/>
      </c>
      <c r="BP314" s="58" t="str">
        <f t="shared" si="135"/>
        <v/>
      </c>
      <c r="BQ314" s="58" t="str">
        <f t="shared" si="136"/>
        <v/>
      </c>
      <c r="BR314" s="58" t="str">
        <f t="shared" si="137"/>
        <v/>
      </c>
    </row>
    <row r="315" spans="15:70" x14ac:dyDescent="0.2">
      <c r="O315" s="47" t="str">
        <f t="shared" si="138"/>
        <v/>
      </c>
      <c r="P315" s="53" t="str">
        <f t="shared" si="145"/>
        <v/>
      </c>
      <c r="Q315" s="169"/>
      <c r="R315" s="170"/>
      <c r="S315" s="170"/>
      <c r="T315" s="170"/>
      <c r="U315" s="171"/>
      <c r="V315" s="168"/>
      <c r="X315" s="47" t="str">
        <f t="shared" si="119"/>
        <v/>
      </c>
      <c r="Y315" s="53" t="str">
        <f t="shared" si="126"/>
        <v/>
      </c>
      <c r="Z315" s="169"/>
      <c r="AA315" s="170"/>
      <c r="AB315" s="170"/>
      <c r="AC315" s="170"/>
      <c r="AD315" s="171"/>
      <c r="AE315" s="168"/>
      <c r="AF315" s="54" t="str">
        <f t="shared" si="139"/>
        <v/>
      </c>
      <c r="AS315" s="56">
        <f t="shared" si="120"/>
        <v>0</v>
      </c>
      <c r="AT315" s="56">
        <f t="shared" si="127"/>
        <v>0</v>
      </c>
      <c r="AU315" s="56">
        <f t="shared" si="128"/>
        <v>0</v>
      </c>
      <c r="AV315" s="56">
        <f t="shared" si="129"/>
        <v>0</v>
      </c>
      <c r="AW315" s="56">
        <f t="shared" si="130"/>
        <v>0</v>
      </c>
      <c r="AX315" s="57">
        <f t="shared" si="131"/>
        <v>0</v>
      </c>
      <c r="AY315" s="57">
        <f>SUM($AX$7:AX315)</f>
        <v>0</v>
      </c>
      <c r="AZ315" s="56">
        <f t="shared" si="121"/>
        <v>0</v>
      </c>
      <c r="BA315" s="56">
        <f t="shared" si="122"/>
        <v>0</v>
      </c>
      <c r="BB315" s="56">
        <f t="shared" si="123"/>
        <v>0</v>
      </c>
      <c r="BC315" s="56">
        <f t="shared" si="124"/>
        <v>0</v>
      </c>
      <c r="BD315" s="56">
        <f t="shared" si="125"/>
        <v>0</v>
      </c>
      <c r="BE315" s="57">
        <f t="shared" si="132"/>
        <v>0</v>
      </c>
      <c r="BF315" s="57">
        <f>SUM($BE$7:BE315)</f>
        <v>0</v>
      </c>
      <c r="BH315" s="58" t="str">
        <f t="shared" si="140"/>
        <v/>
      </c>
      <c r="BI315" s="58" t="str">
        <f t="shared" si="141"/>
        <v/>
      </c>
      <c r="BJ315" s="58" t="str">
        <f t="shared" si="142"/>
        <v/>
      </c>
      <c r="BK315" s="58" t="str">
        <f t="shared" si="143"/>
        <v/>
      </c>
      <c r="BL315" s="58" t="str">
        <f t="shared" si="144"/>
        <v/>
      </c>
      <c r="BN315" s="58" t="str">
        <f t="shared" si="133"/>
        <v/>
      </c>
      <c r="BO315" s="58" t="str">
        <f t="shared" si="134"/>
        <v/>
      </c>
      <c r="BP315" s="58" t="str">
        <f t="shared" si="135"/>
        <v/>
      </c>
      <c r="BQ315" s="58" t="str">
        <f t="shared" si="136"/>
        <v/>
      </c>
      <c r="BR315" s="58" t="str">
        <f t="shared" si="137"/>
        <v/>
      </c>
    </row>
    <row r="316" spans="15:70" x14ac:dyDescent="0.2">
      <c r="O316" s="47" t="str">
        <f t="shared" si="138"/>
        <v/>
      </c>
      <c r="P316" s="53" t="str">
        <f t="shared" si="145"/>
        <v/>
      </c>
      <c r="Q316" s="169"/>
      <c r="R316" s="170"/>
      <c r="S316" s="170"/>
      <c r="T316" s="170"/>
      <c r="U316" s="171"/>
      <c r="V316" s="168"/>
      <c r="X316" s="47" t="str">
        <f t="shared" si="119"/>
        <v/>
      </c>
      <c r="Y316" s="53" t="str">
        <f t="shared" si="126"/>
        <v/>
      </c>
      <c r="Z316" s="169"/>
      <c r="AA316" s="170"/>
      <c r="AB316" s="170"/>
      <c r="AC316" s="170"/>
      <c r="AD316" s="171"/>
      <c r="AE316" s="168"/>
      <c r="AF316" s="54" t="str">
        <f t="shared" si="139"/>
        <v/>
      </c>
      <c r="AS316" s="56">
        <f t="shared" si="120"/>
        <v>0</v>
      </c>
      <c r="AT316" s="56">
        <f t="shared" si="127"/>
        <v>0</v>
      </c>
      <c r="AU316" s="56">
        <f t="shared" si="128"/>
        <v>0</v>
      </c>
      <c r="AV316" s="56">
        <f t="shared" si="129"/>
        <v>0</v>
      </c>
      <c r="AW316" s="56">
        <f t="shared" si="130"/>
        <v>0</v>
      </c>
      <c r="AX316" s="57">
        <f t="shared" si="131"/>
        <v>0</v>
      </c>
      <c r="AY316" s="57">
        <f>SUM($AX$7:AX316)</f>
        <v>0</v>
      </c>
      <c r="AZ316" s="56">
        <f t="shared" si="121"/>
        <v>0</v>
      </c>
      <c r="BA316" s="56">
        <f t="shared" si="122"/>
        <v>0</v>
      </c>
      <c r="BB316" s="56">
        <f t="shared" si="123"/>
        <v>0</v>
      </c>
      <c r="BC316" s="56">
        <f t="shared" si="124"/>
        <v>0</v>
      </c>
      <c r="BD316" s="56">
        <f t="shared" si="125"/>
        <v>0</v>
      </c>
      <c r="BE316" s="57">
        <f t="shared" si="132"/>
        <v>0</v>
      </c>
      <c r="BF316" s="57">
        <f>SUM($BE$7:BE316)</f>
        <v>0</v>
      </c>
      <c r="BH316" s="58" t="str">
        <f t="shared" si="140"/>
        <v/>
      </c>
      <c r="BI316" s="58" t="str">
        <f t="shared" si="141"/>
        <v/>
      </c>
      <c r="BJ316" s="58" t="str">
        <f t="shared" si="142"/>
        <v/>
      </c>
      <c r="BK316" s="58" t="str">
        <f t="shared" si="143"/>
        <v/>
      </c>
      <c r="BL316" s="58" t="str">
        <f t="shared" si="144"/>
        <v/>
      </c>
      <c r="BN316" s="58" t="str">
        <f t="shared" si="133"/>
        <v/>
      </c>
      <c r="BO316" s="58" t="str">
        <f t="shared" si="134"/>
        <v/>
      </c>
      <c r="BP316" s="58" t="str">
        <f t="shared" si="135"/>
        <v/>
      </c>
      <c r="BQ316" s="58" t="str">
        <f t="shared" si="136"/>
        <v/>
      </c>
      <c r="BR316" s="58" t="str">
        <f t="shared" si="137"/>
        <v/>
      </c>
    </row>
    <row r="317" spans="15:70" x14ac:dyDescent="0.2">
      <c r="O317" s="47" t="str">
        <f t="shared" si="138"/>
        <v/>
      </c>
      <c r="P317" s="53" t="str">
        <f t="shared" si="145"/>
        <v/>
      </c>
      <c r="Q317" s="169"/>
      <c r="R317" s="170"/>
      <c r="S317" s="170"/>
      <c r="T317" s="170"/>
      <c r="U317" s="171"/>
      <c r="V317" s="168"/>
      <c r="X317" s="47" t="str">
        <f t="shared" si="119"/>
        <v/>
      </c>
      <c r="Y317" s="53" t="str">
        <f t="shared" si="126"/>
        <v/>
      </c>
      <c r="Z317" s="169"/>
      <c r="AA317" s="170"/>
      <c r="AB317" s="170"/>
      <c r="AC317" s="170"/>
      <c r="AD317" s="171"/>
      <c r="AE317" s="168"/>
      <c r="AF317" s="54" t="str">
        <f t="shared" si="139"/>
        <v/>
      </c>
      <c r="AS317" s="56">
        <f t="shared" si="120"/>
        <v>0</v>
      </c>
      <c r="AT317" s="56">
        <f t="shared" si="127"/>
        <v>0</v>
      </c>
      <c r="AU317" s="56">
        <f t="shared" si="128"/>
        <v>0</v>
      </c>
      <c r="AV317" s="56">
        <f t="shared" si="129"/>
        <v>0</v>
      </c>
      <c r="AW317" s="56">
        <f t="shared" si="130"/>
        <v>0</v>
      </c>
      <c r="AX317" s="57">
        <f t="shared" si="131"/>
        <v>0</v>
      </c>
      <c r="AY317" s="57">
        <f>SUM($AX$7:AX317)</f>
        <v>0</v>
      </c>
      <c r="AZ317" s="56">
        <f t="shared" si="121"/>
        <v>0</v>
      </c>
      <c r="BA317" s="56">
        <f t="shared" si="122"/>
        <v>0</v>
      </c>
      <c r="BB317" s="56">
        <f t="shared" si="123"/>
        <v>0</v>
      </c>
      <c r="BC317" s="56">
        <f t="shared" si="124"/>
        <v>0</v>
      </c>
      <c r="BD317" s="56">
        <f t="shared" si="125"/>
        <v>0</v>
      </c>
      <c r="BE317" s="57">
        <f t="shared" si="132"/>
        <v>0</v>
      </c>
      <c r="BF317" s="57">
        <f>SUM($BE$7:BE317)</f>
        <v>0</v>
      </c>
      <c r="BH317" s="58" t="str">
        <f t="shared" si="140"/>
        <v/>
      </c>
      <c r="BI317" s="58" t="str">
        <f t="shared" si="141"/>
        <v/>
      </c>
      <c r="BJ317" s="58" t="str">
        <f t="shared" si="142"/>
        <v/>
      </c>
      <c r="BK317" s="58" t="str">
        <f t="shared" si="143"/>
        <v/>
      </c>
      <c r="BL317" s="58" t="str">
        <f t="shared" si="144"/>
        <v/>
      </c>
      <c r="BN317" s="58" t="str">
        <f t="shared" si="133"/>
        <v/>
      </c>
      <c r="BO317" s="58" t="str">
        <f t="shared" si="134"/>
        <v/>
      </c>
      <c r="BP317" s="58" t="str">
        <f t="shared" si="135"/>
        <v/>
      </c>
      <c r="BQ317" s="58" t="str">
        <f t="shared" si="136"/>
        <v/>
      </c>
      <c r="BR317" s="58" t="str">
        <f t="shared" si="137"/>
        <v/>
      </c>
    </row>
    <row r="318" spans="15:70" x14ac:dyDescent="0.2">
      <c r="O318" s="47" t="str">
        <f t="shared" si="138"/>
        <v/>
      </c>
      <c r="P318" s="53" t="str">
        <f t="shared" si="145"/>
        <v/>
      </c>
      <c r="Q318" s="169"/>
      <c r="R318" s="170"/>
      <c r="S318" s="170"/>
      <c r="T318" s="170"/>
      <c r="U318" s="171"/>
      <c r="V318" s="168"/>
      <c r="X318" s="47" t="str">
        <f t="shared" si="119"/>
        <v/>
      </c>
      <c r="Y318" s="53" t="str">
        <f t="shared" si="126"/>
        <v/>
      </c>
      <c r="Z318" s="169"/>
      <c r="AA318" s="170"/>
      <c r="AB318" s="170"/>
      <c r="AC318" s="170"/>
      <c r="AD318" s="171"/>
      <c r="AE318" s="168"/>
      <c r="AF318" s="54" t="str">
        <f t="shared" si="139"/>
        <v/>
      </c>
      <c r="AS318" s="56">
        <f t="shared" si="120"/>
        <v>0</v>
      </c>
      <c r="AT318" s="56">
        <f t="shared" si="127"/>
        <v>0</v>
      </c>
      <c r="AU318" s="56">
        <f t="shared" si="128"/>
        <v>0</v>
      </c>
      <c r="AV318" s="56">
        <f t="shared" si="129"/>
        <v>0</v>
      </c>
      <c r="AW318" s="56">
        <f t="shared" si="130"/>
        <v>0</v>
      </c>
      <c r="AX318" s="57">
        <f t="shared" si="131"/>
        <v>0</v>
      </c>
      <c r="AY318" s="57">
        <f>SUM($AX$7:AX318)</f>
        <v>0</v>
      </c>
      <c r="AZ318" s="56">
        <f t="shared" si="121"/>
        <v>0</v>
      </c>
      <c r="BA318" s="56">
        <f t="shared" si="122"/>
        <v>0</v>
      </c>
      <c r="BB318" s="56">
        <f t="shared" si="123"/>
        <v>0</v>
      </c>
      <c r="BC318" s="56">
        <f t="shared" si="124"/>
        <v>0</v>
      </c>
      <c r="BD318" s="56">
        <f t="shared" si="125"/>
        <v>0</v>
      </c>
      <c r="BE318" s="57">
        <f t="shared" si="132"/>
        <v>0</v>
      </c>
      <c r="BF318" s="57">
        <f>SUM($BE$7:BE318)</f>
        <v>0</v>
      </c>
      <c r="BH318" s="58" t="str">
        <f t="shared" si="140"/>
        <v/>
      </c>
      <c r="BI318" s="58" t="str">
        <f t="shared" si="141"/>
        <v/>
      </c>
      <c r="BJ318" s="58" t="str">
        <f t="shared" si="142"/>
        <v/>
      </c>
      <c r="BK318" s="58" t="str">
        <f t="shared" si="143"/>
        <v/>
      </c>
      <c r="BL318" s="58" t="str">
        <f t="shared" si="144"/>
        <v/>
      </c>
      <c r="BN318" s="58" t="str">
        <f t="shared" si="133"/>
        <v/>
      </c>
      <c r="BO318" s="58" t="str">
        <f t="shared" si="134"/>
        <v/>
      </c>
      <c r="BP318" s="58" t="str">
        <f t="shared" si="135"/>
        <v/>
      </c>
      <c r="BQ318" s="58" t="str">
        <f t="shared" si="136"/>
        <v/>
      </c>
      <c r="BR318" s="58" t="str">
        <f t="shared" si="137"/>
        <v/>
      </c>
    </row>
    <row r="319" spans="15:70" x14ac:dyDescent="0.2">
      <c r="O319" s="47" t="str">
        <f t="shared" si="138"/>
        <v/>
      </c>
      <c r="P319" s="53" t="str">
        <f t="shared" si="145"/>
        <v/>
      </c>
      <c r="Q319" s="169"/>
      <c r="R319" s="170"/>
      <c r="S319" s="170"/>
      <c r="T319" s="170"/>
      <c r="U319" s="171"/>
      <c r="V319" s="168"/>
      <c r="X319" s="47" t="str">
        <f t="shared" si="119"/>
        <v/>
      </c>
      <c r="Y319" s="53" t="str">
        <f t="shared" si="126"/>
        <v/>
      </c>
      <c r="Z319" s="169"/>
      <c r="AA319" s="170"/>
      <c r="AB319" s="170"/>
      <c r="AC319" s="170"/>
      <c r="AD319" s="171"/>
      <c r="AE319" s="168"/>
      <c r="AF319" s="54" t="str">
        <f t="shared" si="139"/>
        <v/>
      </c>
      <c r="AS319" s="56">
        <f t="shared" si="120"/>
        <v>0</v>
      </c>
      <c r="AT319" s="56">
        <f t="shared" si="127"/>
        <v>0</v>
      </c>
      <c r="AU319" s="56">
        <f t="shared" si="128"/>
        <v>0</v>
      </c>
      <c r="AV319" s="56">
        <f t="shared" si="129"/>
        <v>0</v>
      </c>
      <c r="AW319" s="56">
        <f t="shared" si="130"/>
        <v>0</v>
      </c>
      <c r="AX319" s="57">
        <f t="shared" si="131"/>
        <v>0</v>
      </c>
      <c r="AY319" s="57">
        <f>SUM($AX$7:AX319)</f>
        <v>0</v>
      </c>
      <c r="AZ319" s="56">
        <f t="shared" si="121"/>
        <v>0</v>
      </c>
      <c r="BA319" s="56">
        <f t="shared" si="122"/>
        <v>0</v>
      </c>
      <c r="BB319" s="56">
        <f t="shared" si="123"/>
        <v>0</v>
      </c>
      <c r="BC319" s="56">
        <f t="shared" si="124"/>
        <v>0</v>
      </c>
      <c r="BD319" s="56">
        <f t="shared" si="125"/>
        <v>0</v>
      </c>
      <c r="BE319" s="57">
        <f t="shared" si="132"/>
        <v>0</v>
      </c>
      <c r="BF319" s="57">
        <f>SUM($BE$7:BE319)</f>
        <v>0</v>
      </c>
      <c r="BH319" s="58" t="str">
        <f t="shared" si="140"/>
        <v/>
      </c>
      <c r="BI319" s="58" t="str">
        <f t="shared" si="141"/>
        <v/>
      </c>
      <c r="BJ319" s="58" t="str">
        <f t="shared" si="142"/>
        <v/>
      </c>
      <c r="BK319" s="58" t="str">
        <f t="shared" si="143"/>
        <v/>
      </c>
      <c r="BL319" s="58" t="str">
        <f t="shared" si="144"/>
        <v/>
      </c>
      <c r="BN319" s="58" t="str">
        <f t="shared" si="133"/>
        <v/>
      </c>
      <c r="BO319" s="58" t="str">
        <f t="shared" si="134"/>
        <v/>
      </c>
      <c r="BP319" s="58" t="str">
        <f t="shared" si="135"/>
        <v/>
      </c>
      <c r="BQ319" s="58" t="str">
        <f t="shared" si="136"/>
        <v/>
      </c>
      <c r="BR319" s="58" t="str">
        <f t="shared" si="137"/>
        <v/>
      </c>
    </row>
    <row r="320" spans="15:70" x14ac:dyDescent="0.2">
      <c r="O320" s="47" t="str">
        <f t="shared" si="138"/>
        <v/>
      </c>
      <c r="P320" s="53" t="str">
        <f t="shared" si="145"/>
        <v/>
      </c>
      <c r="Q320" s="169"/>
      <c r="R320" s="170"/>
      <c r="S320" s="170"/>
      <c r="T320" s="170"/>
      <c r="U320" s="171"/>
      <c r="V320" s="168"/>
      <c r="X320" s="47" t="str">
        <f t="shared" si="119"/>
        <v/>
      </c>
      <c r="Y320" s="53" t="str">
        <f t="shared" si="126"/>
        <v/>
      </c>
      <c r="Z320" s="169"/>
      <c r="AA320" s="170"/>
      <c r="AB320" s="170"/>
      <c r="AC320" s="170"/>
      <c r="AD320" s="171"/>
      <c r="AE320" s="168"/>
      <c r="AF320" s="54" t="str">
        <f t="shared" si="139"/>
        <v/>
      </c>
      <c r="AS320" s="56">
        <f t="shared" si="120"/>
        <v>0</v>
      </c>
      <c r="AT320" s="56">
        <f t="shared" si="127"/>
        <v>0</v>
      </c>
      <c r="AU320" s="56">
        <f t="shared" si="128"/>
        <v>0</v>
      </c>
      <c r="AV320" s="56">
        <f t="shared" si="129"/>
        <v>0</v>
      </c>
      <c r="AW320" s="56">
        <f t="shared" si="130"/>
        <v>0</v>
      </c>
      <c r="AX320" s="57">
        <f t="shared" si="131"/>
        <v>0</v>
      </c>
      <c r="AY320" s="57">
        <f>SUM($AX$7:AX320)</f>
        <v>0</v>
      </c>
      <c r="AZ320" s="56">
        <f t="shared" si="121"/>
        <v>0</v>
      </c>
      <c r="BA320" s="56">
        <f t="shared" si="122"/>
        <v>0</v>
      </c>
      <c r="BB320" s="56">
        <f t="shared" si="123"/>
        <v>0</v>
      </c>
      <c r="BC320" s="56">
        <f t="shared" si="124"/>
        <v>0</v>
      </c>
      <c r="BD320" s="56">
        <f t="shared" si="125"/>
        <v>0</v>
      </c>
      <c r="BE320" s="57">
        <f t="shared" si="132"/>
        <v>0</v>
      </c>
      <c r="BF320" s="57">
        <f>SUM($BE$7:BE320)</f>
        <v>0</v>
      </c>
      <c r="BH320" s="58" t="str">
        <f t="shared" si="140"/>
        <v/>
      </c>
      <c r="BI320" s="58" t="str">
        <f t="shared" si="141"/>
        <v/>
      </c>
      <c r="BJ320" s="58" t="str">
        <f t="shared" si="142"/>
        <v/>
      </c>
      <c r="BK320" s="58" t="str">
        <f t="shared" si="143"/>
        <v/>
      </c>
      <c r="BL320" s="58" t="str">
        <f t="shared" si="144"/>
        <v/>
      </c>
      <c r="BN320" s="58" t="str">
        <f t="shared" si="133"/>
        <v/>
      </c>
      <c r="BO320" s="58" t="str">
        <f t="shared" si="134"/>
        <v/>
      </c>
      <c r="BP320" s="58" t="str">
        <f t="shared" si="135"/>
        <v/>
      </c>
      <c r="BQ320" s="58" t="str">
        <f t="shared" si="136"/>
        <v/>
      </c>
      <c r="BR320" s="58" t="str">
        <f t="shared" si="137"/>
        <v/>
      </c>
    </row>
    <row r="321" spans="15:70" x14ac:dyDescent="0.2">
      <c r="O321" s="47" t="str">
        <f t="shared" si="138"/>
        <v/>
      </c>
      <c r="P321" s="53" t="str">
        <f t="shared" si="145"/>
        <v/>
      </c>
      <c r="Q321" s="169"/>
      <c r="R321" s="170"/>
      <c r="S321" s="170"/>
      <c r="T321" s="170"/>
      <c r="U321" s="171"/>
      <c r="V321" s="168"/>
      <c r="X321" s="47" t="str">
        <f t="shared" si="119"/>
        <v/>
      </c>
      <c r="Y321" s="53" t="str">
        <f t="shared" si="126"/>
        <v/>
      </c>
      <c r="Z321" s="169"/>
      <c r="AA321" s="170"/>
      <c r="AB321" s="170"/>
      <c r="AC321" s="170"/>
      <c r="AD321" s="171"/>
      <c r="AE321" s="168"/>
      <c r="AF321" s="54" t="str">
        <f t="shared" si="139"/>
        <v/>
      </c>
      <c r="AS321" s="56">
        <f t="shared" si="120"/>
        <v>0</v>
      </c>
      <c r="AT321" s="56">
        <f t="shared" si="127"/>
        <v>0</v>
      </c>
      <c r="AU321" s="56">
        <f t="shared" si="128"/>
        <v>0</v>
      </c>
      <c r="AV321" s="56">
        <f t="shared" si="129"/>
        <v>0</v>
      </c>
      <c r="AW321" s="56">
        <f t="shared" si="130"/>
        <v>0</v>
      </c>
      <c r="AX321" s="57">
        <f t="shared" si="131"/>
        <v>0</v>
      </c>
      <c r="AY321" s="57">
        <f>SUM($AX$7:AX321)</f>
        <v>0</v>
      </c>
      <c r="AZ321" s="56">
        <f t="shared" si="121"/>
        <v>0</v>
      </c>
      <c r="BA321" s="56">
        <f t="shared" si="122"/>
        <v>0</v>
      </c>
      <c r="BB321" s="56">
        <f t="shared" si="123"/>
        <v>0</v>
      </c>
      <c r="BC321" s="56">
        <f t="shared" si="124"/>
        <v>0</v>
      </c>
      <c r="BD321" s="56">
        <f t="shared" si="125"/>
        <v>0</v>
      </c>
      <c r="BE321" s="57">
        <f t="shared" si="132"/>
        <v>0</v>
      </c>
      <c r="BF321" s="57">
        <f>SUM($BE$7:BE321)</f>
        <v>0</v>
      </c>
      <c r="BH321" s="58" t="str">
        <f t="shared" si="140"/>
        <v/>
      </c>
      <c r="BI321" s="58" t="str">
        <f t="shared" si="141"/>
        <v/>
      </c>
      <c r="BJ321" s="58" t="str">
        <f t="shared" si="142"/>
        <v/>
      </c>
      <c r="BK321" s="58" t="str">
        <f t="shared" si="143"/>
        <v/>
      </c>
      <c r="BL321" s="58" t="str">
        <f t="shared" si="144"/>
        <v/>
      </c>
      <c r="BN321" s="58" t="str">
        <f t="shared" si="133"/>
        <v/>
      </c>
      <c r="BO321" s="58" t="str">
        <f t="shared" si="134"/>
        <v/>
      </c>
      <c r="BP321" s="58" t="str">
        <f t="shared" si="135"/>
        <v/>
      </c>
      <c r="BQ321" s="58" t="str">
        <f t="shared" si="136"/>
        <v/>
      </c>
      <c r="BR321" s="58" t="str">
        <f t="shared" si="137"/>
        <v/>
      </c>
    </row>
    <row r="322" spans="15:70" x14ac:dyDescent="0.2">
      <c r="O322" s="47" t="str">
        <f t="shared" si="138"/>
        <v/>
      </c>
      <c r="P322" s="53" t="str">
        <f t="shared" si="145"/>
        <v/>
      </c>
      <c r="Q322" s="169"/>
      <c r="R322" s="170"/>
      <c r="S322" s="170"/>
      <c r="T322" s="170"/>
      <c r="U322" s="171"/>
      <c r="V322" s="168"/>
      <c r="X322" s="47" t="str">
        <f t="shared" si="119"/>
        <v/>
      </c>
      <c r="Y322" s="53" t="str">
        <f t="shared" si="126"/>
        <v/>
      </c>
      <c r="Z322" s="169"/>
      <c r="AA322" s="170"/>
      <c r="AB322" s="170"/>
      <c r="AC322" s="170"/>
      <c r="AD322" s="171"/>
      <c r="AE322" s="168"/>
      <c r="AF322" s="54" t="str">
        <f t="shared" si="139"/>
        <v/>
      </c>
      <c r="AS322" s="56">
        <f t="shared" si="120"/>
        <v>0</v>
      </c>
      <c r="AT322" s="56">
        <f t="shared" si="127"/>
        <v>0</v>
      </c>
      <c r="AU322" s="56">
        <f t="shared" si="128"/>
        <v>0</v>
      </c>
      <c r="AV322" s="56">
        <f t="shared" si="129"/>
        <v>0</v>
      </c>
      <c r="AW322" s="56">
        <f t="shared" si="130"/>
        <v>0</v>
      </c>
      <c r="AX322" s="57">
        <f t="shared" si="131"/>
        <v>0</v>
      </c>
      <c r="AY322" s="57">
        <f>SUM($AX$7:AX322)</f>
        <v>0</v>
      </c>
      <c r="AZ322" s="56">
        <f t="shared" si="121"/>
        <v>0</v>
      </c>
      <c r="BA322" s="56">
        <f t="shared" si="122"/>
        <v>0</v>
      </c>
      <c r="BB322" s="56">
        <f t="shared" si="123"/>
        <v>0</v>
      </c>
      <c r="BC322" s="56">
        <f t="shared" si="124"/>
        <v>0</v>
      </c>
      <c r="BD322" s="56">
        <f t="shared" si="125"/>
        <v>0</v>
      </c>
      <c r="BE322" s="57">
        <f t="shared" si="132"/>
        <v>0</v>
      </c>
      <c r="BF322" s="57">
        <f>SUM($BE$7:BE322)</f>
        <v>0</v>
      </c>
      <c r="BH322" s="58" t="str">
        <f t="shared" si="140"/>
        <v/>
      </c>
      <c r="BI322" s="58" t="str">
        <f t="shared" si="141"/>
        <v/>
      </c>
      <c r="BJ322" s="58" t="str">
        <f t="shared" si="142"/>
        <v/>
      </c>
      <c r="BK322" s="58" t="str">
        <f t="shared" si="143"/>
        <v/>
      </c>
      <c r="BL322" s="58" t="str">
        <f t="shared" si="144"/>
        <v/>
      </c>
      <c r="BN322" s="58" t="str">
        <f t="shared" si="133"/>
        <v/>
      </c>
      <c r="BO322" s="58" t="str">
        <f t="shared" si="134"/>
        <v/>
      </c>
      <c r="BP322" s="58" t="str">
        <f t="shared" si="135"/>
        <v/>
      </c>
      <c r="BQ322" s="58" t="str">
        <f t="shared" si="136"/>
        <v/>
      </c>
      <c r="BR322" s="58" t="str">
        <f t="shared" si="137"/>
        <v/>
      </c>
    </row>
    <row r="323" spans="15:70" x14ac:dyDescent="0.2">
      <c r="O323" s="47" t="str">
        <f t="shared" si="138"/>
        <v/>
      </c>
      <c r="P323" s="53" t="str">
        <f t="shared" si="145"/>
        <v/>
      </c>
      <c r="Q323" s="169"/>
      <c r="R323" s="170"/>
      <c r="S323" s="170"/>
      <c r="T323" s="170"/>
      <c r="U323" s="171"/>
      <c r="V323" s="168"/>
      <c r="X323" s="47" t="str">
        <f t="shared" si="119"/>
        <v/>
      </c>
      <c r="Y323" s="53" t="str">
        <f t="shared" si="126"/>
        <v/>
      </c>
      <c r="Z323" s="169"/>
      <c r="AA323" s="170"/>
      <c r="AB323" s="170"/>
      <c r="AC323" s="170"/>
      <c r="AD323" s="171"/>
      <c r="AE323" s="168"/>
      <c r="AF323" s="54" t="str">
        <f t="shared" si="139"/>
        <v/>
      </c>
      <c r="AS323" s="56">
        <f t="shared" si="120"/>
        <v>0</v>
      </c>
      <c r="AT323" s="56">
        <f t="shared" si="127"/>
        <v>0</v>
      </c>
      <c r="AU323" s="56">
        <f t="shared" si="128"/>
        <v>0</v>
      </c>
      <c r="AV323" s="56">
        <f t="shared" si="129"/>
        <v>0</v>
      </c>
      <c r="AW323" s="56">
        <f t="shared" si="130"/>
        <v>0</v>
      </c>
      <c r="AX323" s="57">
        <f t="shared" si="131"/>
        <v>0</v>
      </c>
      <c r="AY323" s="57">
        <f>SUM($AX$7:AX323)</f>
        <v>0</v>
      </c>
      <c r="AZ323" s="56">
        <f t="shared" si="121"/>
        <v>0</v>
      </c>
      <c r="BA323" s="56">
        <f t="shared" si="122"/>
        <v>0</v>
      </c>
      <c r="BB323" s="56">
        <f t="shared" si="123"/>
        <v>0</v>
      </c>
      <c r="BC323" s="56">
        <f t="shared" si="124"/>
        <v>0</v>
      </c>
      <c r="BD323" s="56">
        <f t="shared" si="125"/>
        <v>0</v>
      </c>
      <c r="BE323" s="57">
        <f t="shared" si="132"/>
        <v>0</v>
      </c>
      <c r="BF323" s="57">
        <f>SUM($BE$7:BE323)</f>
        <v>0</v>
      </c>
      <c r="BH323" s="58" t="str">
        <f t="shared" si="140"/>
        <v/>
      </c>
      <c r="BI323" s="58" t="str">
        <f t="shared" si="141"/>
        <v/>
      </c>
      <c r="BJ323" s="58" t="str">
        <f t="shared" si="142"/>
        <v/>
      </c>
      <c r="BK323" s="58" t="str">
        <f t="shared" si="143"/>
        <v/>
      </c>
      <c r="BL323" s="58" t="str">
        <f t="shared" si="144"/>
        <v/>
      </c>
      <c r="BN323" s="58" t="str">
        <f t="shared" si="133"/>
        <v/>
      </c>
      <c r="BO323" s="58" t="str">
        <f t="shared" si="134"/>
        <v/>
      </c>
      <c r="BP323" s="58" t="str">
        <f t="shared" si="135"/>
        <v/>
      </c>
      <c r="BQ323" s="58" t="str">
        <f t="shared" si="136"/>
        <v/>
      </c>
      <c r="BR323" s="58" t="str">
        <f t="shared" si="137"/>
        <v/>
      </c>
    </row>
    <row r="324" spans="15:70" x14ac:dyDescent="0.2">
      <c r="O324" s="47" t="str">
        <f t="shared" si="138"/>
        <v/>
      </c>
      <c r="P324" s="53" t="str">
        <f t="shared" si="145"/>
        <v/>
      </c>
      <c r="Q324" s="169"/>
      <c r="R324" s="170"/>
      <c r="S324" s="170"/>
      <c r="T324" s="170"/>
      <c r="U324" s="171"/>
      <c r="V324" s="168"/>
      <c r="X324" s="47" t="str">
        <f t="shared" si="119"/>
        <v/>
      </c>
      <c r="Y324" s="53" t="str">
        <f t="shared" si="126"/>
        <v/>
      </c>
      <c r="Z324" s="169"/>
      <c r="AA324" s="170"/>
      <c r="AB324" s="170"/>
      <c r="AC324" s="170"/>
      <c r="AD324" s="171"/>
      <c r="AE324" s="168"/>
      <c r="AF324" s="54" t="str">
        <f t="shared" si="139"/>
        <v/>
      </c>
      <c r="AS324" s="56">
        <f t="shared" si="120"/>
        <v>0</v>
      </c>
      <c r="AT324" s="56">
        <f t="shared" si="127"/>
        <v>0</v>
      </c>
      <c r="AU324" s="56">
        <f t="shared" si="128"/>
        <v>0</v>
      </c>
      <c r="AV324" s="56">
        <f t="shared" si="129"/>
        <v>0</v>
      </c>
      <c r="AW324" s="56">
        <f t="shared" si="130"/>
        <v>0</v>
      </c>
      <c r="AX324" s="57">
        <f t="shared" si="131"/>
        <v>0</v>
      </c>
      <c r="AY324" s="57">
        <f>SUM($AX$7:AX324)</f>
        <v>0</v>
      </c>
      <c r="AZ324" s="56">
        <f t="shared" si="121"/>
        <v>0</v>
      </c>
      <c r="BA324" s="56">
        <f t="shared" si="122"/>
        <v>0</v>
      </c>
      <c r="BB324" s="56">
        <f t="shared" si="123"/>
        <v>0</v>
      </c>
      <c r="BC324" s="56">
        <f t="shared" si="124"/>
        <v>0</v>
      </c>
      <c r="BD324" s="56">
        <f t="shared" si="125"/>
        <v>0</v>
      </c>
      <c r="BE324" s="57">
        <f t="shared" si="132"/>
        <v>0</v>
      </c>
      <c r="BF324" s="57">
        <f>SUM($BE$7:BE324)</f>
        <v>0</v>
      </c>
      <c r="BH324" s="58" t="str">
        <f t="shared" si="140"/>
        <v/>
      </c>
      <c r="BI324" s="58" t="str">
        <f t="shared" si="141"/>
        <v/>
      </c>
      <c r="BJ324" s="58" t="str">
        <f t="shared" si="142"/>
        <v/>
      </c>
      <c r="BK324" s="58" t="str">
        <f t="shared" si="143"/>
        <v/>
      </c>
      <c r="BL324" s="58" t="str">
        <f t="shared" si="144"/>
        <v/>
      </c>
      <c r="BN324" s="58" t="str">
        <f t="shared" si="133"/>
        <v/>
      </c>
      <c r="BO324" s="58" t="str">
        <f t="shared" si="134"/>
        <v/>
      </c>
      <c r="BP324" s="58" t="str">
        <f t="shared" si="135"/>
        <v/>
      </c>
      <c r="BQ324" s="58" t="str">
        <f t="shared" si="136"/>
        <v/>
      </c>
      <c r="BR324" s="58" t="str">
        <f t="shared" si="137"/>
        <v/>
      </c>
    </row>
    <row r="325" spans="15:70" x14ac:dyDescent="0.2">
      <c r="O325" s="47" t="str">
        <f t="shared" si="138"/>
        <v/>
      </c>
      <c r="P325" s="53" t="str">
        <f t="shared" si="145"/>
        <v/>
      </c>
      <c r="Q325" s="169"/>
      <c r="R325" s="170"/>
      <c r="S325" s="170"/>
      <c r="T325" s="170"/>
      <c r="U325" s="171"/>
      <c r="V325" s="168"/>
      <c r="X325" s="47" t="str">
        <f t="shared" si="119"/>
        <v/>
      </c>
      <c r="Y325" s="53" t="str">
        <f t="shared" si="126"/>
        <v/>
      </c>
      <c r="Z325" s="169"/>
      <c r="AA325" s="170"/>
      <c r="AB325" s="170"/>
      <c r="AC325" s="170"/>
      <c r="AD325" s="171"/>
      <c r="AE325" s="168"/>
      <c r="AF325" s="54" t="str">
        <f t="shared" si="139"/>
        <v/>
      </c>
      <c r="AS325" s="56">
        <f t="shared" si="120"/>
        <v>0</v>
      </c>
      <c r="AT325" s="56">
        <f t="shared" si="127"/>
        <v>0</v>
      </c>
      <c r="AU325" s="56">
        <f t="shared" si="128"/>
        <v>0</v>
      </c>
      <c r="AV325" s="56">
        <f t="shared" si="129"/>
        <v>0</v>
      </c>
      <c r="AW325" s="56">
        <f t="shared" si="130"/>
        <v>0</v>
      </c>
      <c r="AX325" s="57">
        <f t="shared" si="131"/>
        <v>0</v>
      </c>
      <c r="AY325" s="57">
        <f>SUM($AX$7:AX325)</f>
        <v>0</v>
      </c>
      <c r="AZ325" s="56">
        <f t="shared" si="121"/>
        <v>0</v>
      </c>
      <c r="BA325" s="56">
        <f t="shared" si="122"/>
        <v>0</v>
      </c>
      <c r="BB325" s="56">
        <f t="shared" si="123"/>
        <v>0</v>
      </c>
      <c r="BC325" s="56">
        <f t="shared" si="124"/>
        <v>0</v>
      </c>
      <c r="BD325" s="56">
        <f t="shared" si="125"/>
        <v>0</v>
      </c>
      <c r="BE325" s="57">
        <f t="shared" si="132"/>
        <v>0</v>
      </c>
      <c r="BF325" s="57">
        <f>SUM($BE$7:BE325)</f>
        <v>0</v>
      </c>
      <c r="BH325" s="58" t="str">
        <f t="shared" si="140"/>
        <v/>
      </c>
      <c r="BI325" s="58" t="str">
        <f t="shared" si="141"/>
        <v/>
      </c>
      <c r="BJ325" s="58" t="str">
        <f t="shared" si="142"/>
        <v/>
      </c>
      <c r="BK325" s="58" t="str">
        <f t="shared" si="143"/>
        <v/>
      </c>
      <c r="BL325" s="58" t="str">
        <f t="shared" si="144"/>
        <v/>
      </c>
      <c r="BN325" s="58" t="str">
        <f t="shared" si="133"/>
        <v/>
      </c>
      <c r="BO325" s="58" t="str">
        <f t="shared" si="134"/>
        <v/>
      </c>
      <c r="BP325" s="58" t="str">
        <f t="shared" si="135"/>
        <v/>
      </c>
      <c r="BQ325" s="58" t="str">
        <f t="shared" si="136"/>
        <v/>
      </c>
      <c r="BR325" s="58" t="str">
        <f t="shared" si="137"/>
        <v/>
      </c>
    </row>
    <row r="326" spans="15:70" x14ac:dyDescent="0.2">
      <c r="O326" s="47" t="str">
        <f t="shared" si="138"/>
        <v/>
      </c>
      <c r="P326" s="53" t="str">
        <f t="shared" si="145"/>
        <v/>
      </c>
      <c r="Q326" s="169"/>
      <c r="R326" s="170"/>
      <c r="S326" s="170"/>
      <c r="T326" s="170"/>
      <c r="U326" s="171"/>
      <c r="V326" s="168"/>
      <c r="X326" s="47" t="str">
        <f t="shared" si="119"/>
        <v/>
      </c>
      <c r="Y326" s="53" t="str">
        <f t="shared" si="126"/>
        <v/>
      </c>
      <c r="Z326" s="169"/>
      <c r="AA326" s="170"/>
      <c r="AB326" s="170"/>
      <c r="AC326" s="170"/>
      <c r="AD326" s="171"/>
      <c r="AE326" s="168"/>
      <c r="AF326" s="54" t="str">
        <f t="shared" si="139"/>
        <v/>
      </c>
      <c r="AS326" s="56">
        <f t="shared" si="120"/>
        <v>0</v>
      </c>
      <c r="AT326" s="56">
        <f t="shared" si="127"/>
        <v>0</v>
      </c>
      <c r="AU326" s="56">
        <f t="shared" si="128"/>
        <v>0</v>
      </c>
      <c r="AV326" s="56">
        <f t="shared" si="129"/>
        <v>0</v>
      </c>
      <c r="AW326" s="56">
        <f t="shared" si="130"/>
        <v>0</v>
      </c>
      <c r="AX326" s="57">
        <f t="shared" si="131"/>
        <v>0</v>
      </c>
      <c r="AY326" s="57">
        <f>SUM($AX$7:AX326)</f>
        <v>0</v>
      </c>
      <c r="AZ326" s="56">
        <f t="shared" si="121"/>
        <v>0</v>
      </c>
      <c r="BA326" s="56">
        <f t="shared" si="122"/>
        <v>0</v>
      </c>
      <c r="BB326" s="56">
        <f t="shared" si="123"/>
        <v>0</v>
      </c>
      <c r="BC326" s="56">
        <f t="shared" si="124"/>
        <v>0</v>
      </c>
      <c r="BD326" s="56">
        <f t="shared" si="125"/>
        <v>0</v>
      </c>
      <c r="BE326" s="57">
        <f t="shared" si="132"/>
        <v>0</v>
      </c>
      <c r="BF326" s="57">
        <f>SUM($BE$7:BE326)</f>
        <v>0</v>
      </c>
      <c r="BH326" s="58" t="str">
        <f t="shared" si="140"/>
        <v/>
      </c>
      <c r="BI326" s="58" t="str">
        <f t="shared" si="141"/>
        <v/>
      </c>
      <c r="BJ326" s="58" t="str">
        <f t="shared" si="142"/>
        <v/>
      </c>
      <c r="BK326" s="58" t="str">
        <f t="shared" si="143"/>
        <v/>
      </c>
      <c r="BL326" s="58" t="str">
        <f t="shared" si="144"/>
        <v/>
      </c>
      <c r="BN326" s="58" t="str">
        <f t="shared" si="133"/>
        <v/>
      </c>
      <c r="BO326" s="58" t="str">
        <f t="shared" si="134"/>
        <v/>
      </c>
      <c r="BP326" s="58" t="str">
        <f t="shared" si="135"/>
        <v/>
      </c>
      <c r="BQ326" s="58" t="str">
        <f t="shared" si="136"/>
        <v/>
      </c>
      <c r="BR326" s="58" t="str">
        <f t="shared" si="137"/>
        <v/>
      </c>
    </row>
    <row r="327" spans="15:70" x14ac:dyDescent="0.2">
      <c r="O327" s="47" t="str">
        <f t="shared" si="138"/>
        <v/>
      </c>
      <c r="P327" s="53" t="str">
        <f t="shared" si="145"/>
        <v/>
      </c>
      <c r="Q327" s="169"/>
      <c r="R327" s="170"/>
      <c r="S327" s="170"/>
      <c r="T327" s="170"/>
      <c r="U327" s="171"/>
      <c r="V327" s="168"/>
      <c r="X327" s="47" t="str">
        <f t="shared" ref="X327:X337" si="146">IF(Y327="","",INT((Y327-DATE(YEAR(Y327-WEEKDAY(Y327-1)+4),1,3)+WEEKDAY(DATE(YEAR(Y327-WEEKDAY(Y327-1)+4),1,3))+5)/7)
)</f>
        <v/>
      </c>
      <c r="Y327" s="53" t="str">
        <f t="shared" si="126"/>
        <v/>
      </c>
      <c r="Z327" s="169"/>
      <c r="AA327" s="170"/>
      <c r="AB327" s="170"/>
      <c r="AC327" s="170"/>
      <c r="AD327" s="171"/>
      <c r="AE327" s="168"/>
      <c r="AF327" s="54" t="str">
        <f t="shared" si="139"/>
        <v/>
      </c>
      <c r="AS327" s="56">
        <f t="shared" ref="AS327:AS337" si="147">IF($O327="",0,IF(AND($O327&lt;&gt;"",$B$30&lt;&gt;"",$Q327&lt;1,$P327&lt;=$E$42,$P327&gt;=$E$39,$AS$4="",($AY326+$B$30)&lt;=$I$23+$I$24),IF($Q327&lt;1,(1-$Q327)*$B$30,IF($Q327="",$B$30,0)),0))</f>
        <v>0</v>
      </c>
      <c r="AT327" s="56">
        <f t="shared" si="127"/>
        <v>0</v>
      </c>
      <c r="AU327" s="56">
        <f t="shared" si="128"/>
        <v>0</v>
      </c>
      <c r="AV327" s="56">
        <f t="shared" si="129"/>
        <v>0</v>
      </c>
      <c r="AW327" s="56">
        <f t="shared" si="130"/>
        <v>0</v>
      </c>
      <c r="AX327" s="57">
        <f t="shared" si="131"/>
        <v>0</v>
      </c>
      <c r="AY327" s="57">
        <f>SUM($AX$7:AX327)</f>
        <v>0</v>
      </c>
      <c r="AZ327" s="56">
        <f t="shared" ref="AZ327:AZ337" si="148">IF(OR($E$54="",$X327=""),0,IF(AND($B$30&lt;&gt;"",$Z327&lt;1,$Y327&lt;=$E$54,$Y327&gt;=$AP$34,$G$54="",($BF326+$B$30)&lt;=$AP$41),IF($Z327&lt;1,(1-$Z327)*$B$30,IF(AND($E$49="",$Y327&lt;=$E$53,$Y327&lt;=$E$54,$Y327+2&gt;=$AP$34,$Z327&lt;1,$BF326+$B$30&lt;=$AP$41),IF($Z327&lt;1,(1-$Z327)*$B$30,0))),0))</f>
        <v>0</v>
      </c>
      <c r="BA327" s="56">
        <f t="shared" ref="BA327:BA337" si="149">IF(OR($E$54="",$X327=""),0,IF(AND($C$30&lt;&gt;"",$AA327&lt;1,$Y327+1&lt;=$E$54,$Y327+1&gt;=$AP$34,$G$54="",($BF326+$AZ327+$C$30)&lt;=$AP$41),IF($AA327&lt;1,(1-$AA327)*$C$30,IF(AND($E$49="",$Y327+1&lt;=$E$53,$Y327+1&lt;=$E$54,$Y327+2&gt;=$AP$34,$AA327&lt;1,$BF326+$AZ327+$C$30&lt;=$AP$41),IF($AA327&lt;1,(1-$AA327)*$C$30,0))),0))</f>
        <v>0</v>
      </c>
      <c r="BB327" s="56">
        <f t="shared" ref="BB327:BB337" si="150">IF(OR($E$54="",$X327=""),0,IF(AND($D$30&lt;&gt;"",$AB327&lt;1,$Y327+2&lt;=$E$54,$Y327+2&gt;=$AP$34,$G$54="",($BF326+SUM($AZ327:$BA327)+$D$30)&lt;=$AP$41),IF($AB327&lt;1,(1-$AB327)*$D$30,IF(AND($E$49="",$Y327+2&lt;=$E$53,$Y327+2&lt;=$E$54,$Y327+2&gt;=$AP$34,$AB327&lt;1,$BF326+SUM($AZ327:$BA327)+$D$30&lt;=$AP$41),IF($AB327&lt;1,(1-$AB327)*$D$30,0))),0))</f>
        <v>0</v>
      </c>
      <c r="BC327" s="56">
        <f t="shared" ref="BC327:BC337" si="151">IF(OR($E$54="",$X327=""),0,IF(AND($E$30&lt;&gt;"",$AC327&lt;1,$Y327+3&lt;=$E$54,$Y327+3&gt;=$AP$34,$G$54="",($BF326+SUM($AZ327:$BB327)+$E$30)&lt;=$AP$41),IF($AC327&lt;1,(1-$AC327)*$E$30,IF(AND($E$49="",$Y327+3&lt;=$E$53,$Y327&lt;=$E$54,$Y327+2&gt;=$AP$34,$AC327&lt;1,$BF326+SUM($AZ327:$BB327)+$E$30&lt;=$AP$41),IF($AC327&lt;1,(1-$AC327)*$E$30,0))),0))</f>
        <v>0</v>
      </c>
      <c r="BD327" s="56">
        <f t="shared" ref="BD327:BD337" si="152">IF(OR($E$54="",$X327=""),0,IF(AND($F$30&lt;&gt;"",$AD327&lt;1,$Y327+4&lt;=$E$54,$Y327+4&gt;=$AP$34,$G$54="",($BF326+SUM($AZ327:$BC327)+$F$30)&lt;=$AP$41),IF($AD327&lt;1,(1-$AD327)*$F$30,IF(AND($E$49="",$Y327+4&lt;=$E$53,$Y327+4&lt;=$E$54,$Y327+2&gt;=$AP$34,$AD327&lt;1,$BF326+SUM($AZ327:$BC327)+$F$30&lt;=$AP$41),IF($AD327&lt;1,(1-$AD327)*$F$30,0))),0))</f>
        <v>0</v>
      </c>
      <c r="BE327" s="57">
        <f t="shared" si="132"/>
        <v>0</v>
      </c>
      <c r="BF327" s="57">
        <f>SUM($BE$7:BE327)</f>
        <v>0</v>
      </c>
      <c r="BH327" s="58" t="str">
        <f t="shared" si="140"/>
        <v/>
      </c>
      <c r="BI327" s="58" t="str">
        <f t="shared" si="141"/>
        <v/>
      </c>
      <c r="BJ327" s="58" t="str">
        <f t="shared" si="142"/>
        <v/>
      </c>
      <c r="BK327" s="58" t="str">
        <f t="shared" si="143"/>
        <v/>
      </c>
      <c r="BL327" s="58" t="str">
        <f t="shared" si="144"/>
        <v/>
      </c>
      <c r="BN327" s="58" t="str">
        <f t="shared" si="133"/>
        <v/>
      </c>
      <c r="BO327" s="58" t="str">
        <f t="shared" si="134"/>
        <v/>
      </c>
      <c r="BP327" s="58" t="str">
        <f t="shared" si="135"/>
        <v/>
      </c>
      <c r="BQ327" s="58" t="str">
        <f t="shared" si="136"/>
        <v/>
      </c>
      <c r="BR327" s="58" t="str">
        <f t="shared" si="137"/>
        <v/>
      </c>
    </row>
    <row r="328" spans="15:70" x14ac:dyDescent="0.2">
      <c r="O328" s="47" t="str">
        <f t="shared" si="138"/>
        <v/>
      </c>
      <c r="P328" s="53" t="str">
        <f t="shared" si="145"/>
        <v/>
      </c>
      <c r="Q328" s="169"/>
      <c r="R328" s="170"/>
      <c r="S328" s="170"/>
      <c r="T328" s="170"/>
      <c r="U328" s="171"/>
      <c r="V328" s="168"/>
      <c r="X328" s="47" t="str">
        <f t="shared" si="146"/>
        <v/>
      </c>
      <c r="Y328" s="53" t="str">
        <f t="shared" ref="Y328:Y337" si="153">IF(Y327="","",IF(Y327+7&gt;$E$54,"",Y327+7))</f>
        <v/>
      </c>
      <c r="Z328" s="169"/>
      <c r="AA328" s="170"/>
      <c r="AB328" s="170"/>
      <c r="AC328" s="170"/>
      <c r="AD328" s="171"/>
      <c r="AE328" s="168"/>
      <c r="AF328" s="54" t="str">
        <f t="shared" si="139"/>
        <v/>
      </c>
      <c r="AS328" s="56">
        <f t="shared" si="147"/>
        <v>0</v>
      </c>
      <c r="AT328" s="56">
        <f t="shared" ref="AT328:AT337" si="154">IF($O328="",0,IF(AND($O328&lt;&gt;"",$C$30&lt;&gt;"",$R328&lt;1,$P328+1&lt;=$E$42,$P328+1&gt;=$E$39,$AS$4="",($AY327+$AS328+$C$30)&lt;=$I$23+$I$24),IF($R328&lt;1,(1-$R328)*$C$30,IF($R328="",$C$30,0)),0))</f>
        <v>0</v>
      </c>
      <c r="AU328" s="56">
        <f t="shared" ref="AU328:AU337" si="155">IF($O328="",0,IF(AND($O328&lt;&gt;"",$D$30&lt;&gt;"",$S328&lt;1,$P328+2&lt;=$E$42,$P328+2&gt;=$E$39,$AS$4="",($AY327+SUM($AS328:$AT328)+$D$30)&lt;=$I$23+$I$24),IF($S328&lt;1,(1-$S328)*$D$30,IF($S328="",$D$30,0)),0))</f>
        <v>0</v>
      </c>
      <c r="AV328" s="56">
        <f t="shared" ref="AV328:AV337" si="156">IF($O328="",0,IF(AND($O328&lt;&gt;"",$E$30&lt;&gt;"",$T328&lt;1,$P328+3&lt;=$E$42,$P328+3&gt;=$E$39,$AS$4="",($AY327+SUM($AS328:$AU328)+$E$30)&lt;=$I$23+$I$24),IF($T328&lt;1,(1-$T328)*$E$30,IF($T328="",$E$30,0)),0))</f>
        <v>0</v>
      </c>
      <c r="AW328" s="56">
        <f t="shared" ref="AW328:AW337" si="157">IF($O328="",0,IF(AND($O328&lt;&gt;"",$F$30&lt;&gt;"",$U328&lt;1,$P328+4&lt;=$E$42,$P328+4&gt;=$E$39,$AS$4="",($AY327+SUM($AS328:$AV328)+$F$30)&lt;=$I$23+$I$24),IF($U328&lt;1,(1-$U328)*$F$30,IF($U328="",$F$30,0)),0))</f>
        <v>0</v>
      </c>
      <c r="AX328" s="57">
        <f t="shared" ref="AX328:AX330" si="158">SUM(AS328:AW328)</f>
        <v>0</v>
      </c>
      <c r="AY328" s="57">
        <f>SUM($AX$7:AX328)</f>
        <v>0</v>
      </c>
      <c r="AZ328" s="56">
        <f t="shared" si="148"/>
        <v>0</v>
      </c>
      <c r="BA328" s="56">
        <f t="shared" si="149"/>
        <v>0</v>
      </c>
      <c r="BB328" s="56">
        <f t="shared" si="150"/>
        <v>0</v>
      </c>
      <c r="BC328" s="56">
        <f t="shared" si="151"/>
        <v>0</v>
      </c>
      <c r="BD328" s="56">
        <f t="shared" si="152"/>
        <v>0</v>
      </c>
      <c r="BE328" s="57">
        <f t="shared" ref="BE328:BE330" si="159">SUM(AZ328:BD328)</f>
        <v>0</v>
      </c>
      <c r="BF328" s="57">
        <f>SUM($BE$7:BE328)</f>
        <v>0</v>
      </c>
      <c r="BH328" s="58" t="str">
        <f t="shared" si="140"/>
        <v/>
      </c>
      <c r="BI328" s="58" t="str">
        <f t="shared" si="141"/>
        <v/>
      </c>
      <c r="BJ328" s="58" t="str">
        <f t="shared" si="142"/>
        <v/>
      </c>
      <c r="BK328" s="58" t="str">
        <f t="shared" si="143"/>
        <v/>
      </c>
      <c r="BL328" s="58" t="str">
        <f t="shared" si="144"/>
        <v/>
      </c>
      <c r="BN328" s="58" t="str">
        <f t="shared" ref="BN328:BN335" si="160">IF(AZ328=0,"",$Y328)</f>
        <v/>
      </c>
      <c r="BO328" s="58" t="str">
        <f t="shared" ref="BO328:BO335" si="161">IF(BA328=0,"",$Y328+1)</f>
        <v/>
      </c>
      <c r="BP328" s="58" t="str">
        <f t="shared" ref="BP328:BP335" si="162">IF(BB328=0,"",$Y328+2)</f>
        <v/>
      </c>
      <c r="BQ328" s="58" t="str">
        <f t="shared" ref="BQ328:BQ335" si="163">IF(BC328=0,"",$Y328+3)</f>
        <v/>
      </c>
      <c r="BR328" s="58" t="str">
        <f t="shared" ref="BR328:BR335" si="164">IF(BD328=0,"",$Y328+4)</f>
        <v/>
      </c>
    </row>
    <row r="329" spans="15:70" x14ac:dyDescent="0.2">
      <c r="O329" s="47" t="str">
        <f t="shared" ref="O329:O338" si="165">IF(P329="","",INT((P329-DATE(YEAR(P329-WEEKDAY(P329-1)+4),1,3)+WEEKDAY(DATE(YEAR(P329-WEEKDAY(P329-1)+4),1,3))+5)/7)
)</f>
        <v/>
      </c>
      <c r="P329" s="53" t="str">
        <f t="shared" si="145"/>
        <v/>
      </c>
      <c r="Q329" s="169"/>
      <c r="R329" s="170"/>
      <c r="S329" s="170"/>
      <c r="T329" s="170"/>
      <c r="U329" s="171"/>
      <c r="V329" s="168"/>
      <c r="X329" s="47" t="str">
        <f t="shared" si="146"/>
        <v/>
      </c>
      <c r="Y329" s="53" t="str">
        <f t="shared" si="153"/>
        <v/>
      </c>
      <c r="Z329" s="169"/>
      <c r="AA329" s="170"/>
      <c r="AB329" s="170"/>
      <c r="AC329" s="170"/>
      <c r="AD329" s="171"/>
      <c r="AE329" s="168"/>
      <c r="AF329" s="54" t="str">
        <f t="shared" si="139"/>
        <v/>
      </c>
      <c r="AS329" s="56">
        <f t="shared" si="147"/>
        <v>0</v>
      </c>
      <c r="AT329" s="56">
        <f t="shared" si="154"/>
        <v>0</v>
      </c>
      <c r="AU329" s="56">
        <f t="shared" si="155"/>
        <v>0</v>
      </c>
      <c r="AV329" s="56">
        <f t="shared" si="156"/>
        <v>0</v>
      </c>
      <c r="AW329" s="56">
        <f t="shared" si="157"/>
        <v>0</v>
      </c>
      <c r="AX329" s="57">
        <f t="shared" si="158"/>
        <v>0</v>
      </c>
      <c r="AY329" s="57">
        <f>SUM($AX$7:AX329)</f>
        <v>0</v>
      </c>
      <c r="AZ329" s="56">
        <f t="shared" si="148"/>
        <v>0</v>
      </c>
      <c r="BA329" s="56">
        <f t="shared" si="149"/>
        <v>0</v>
      </c>
      <c r="BB329" s="56">
        <f t="shared" si="150"/>
        <v>0</v>
      </c>
      <c r="BC329" s="56">
        <f t="shared" si="151"/>
        <v>0</v>
      </c>
      <c r="BD329" s="56">
        <f t="shared" si="152"/>
        <v>0</v>
      </c>
      <c r="BE329" s="57">
        <f t="shared" si="159"/>
        <v>0</v>
      </c>
      <c r="BF329" s="57">
        <f>SUM($BE$7:BE329)</f>
        <v>0</v>
      </c>
      <c r="BH329" s="58" t="str">
        <f t="shared" si="140"/>
        <v/>
      </c>
      <c r="BI329" s="58" t="str">
        <f t="shared" si="141"/>
        <v/>
      </c>
      <c r="BJ329" s="58" t="str">
        <f t="shared" si="142"/>
        <v/>
      </c>
      <c r="BK329" s="58" t="str">
        <f t="shared" si="143"/>
        <v/>
      </c>
      <c r="BL329" s="58" t="str">
        <f t="shared" si="144"/>
        <v/>
      </c>
      <c r="BN329" s="58" t="str">
        <f t="shared" si="160"/>
        <v/>
      </c>
      <c r="BO329" s="58" t="str">
        <f t="shared" si="161"/>
        <v/>
      </c>
      <c r="BP329" s="58" t="str">
        <f t="shared" si="162"/>
        <v/>
      </c>
      <c r="BQ329" s="58" t="str">
        <f t="shared" si="163"/>
        <v/>
      </c>
      <c r="BR329" s="58" t="str">
        <f t="shared" si="164"/>
        <v/>
      </c>
    </row>
    <row r="330" spans="15:70" x14ac:dyDescent="0.2">
      <c r="O330" s="47" t="str">
        <f t="shared" si="165"/>
        <v/>
      </c>
      <c r="P330" s="53" t="str">
        <f t="shared" si="145"/>
        <v/>
      </c>
      <c r="Q330" s="169"/>
      <c r="R330" s="170"/>
      <c r="S330" s="170"/>
      <c r="T330" s="170"/>
      <c r="U330" s="171"/>
      <c r="V330" s="168"/>
      <c r="X330" s="47" t="str">
        <f t="shared" si="146"/>
        <v/>
      </c>
      <c r="Y330" s="53" t="str">
        <f t="shared" si="153"/>
        <v/>
      </c>
      <c r="Z330" s="169"/>
      <c r="AA330" s="170"/>
      <c r="AB330" s="170"/>
      <c r="AC330" s="170"/>
      <c r="AD330" s="171"/>
      <c r="AE330" s="168"/>
      <c r="AF330" s="54" t="str">
        <f t="shared" si="139"/>
        <v/>
      </c>
      <c r="AS330" s="56">
        <f t="shared" si="147"/>
        <v>0</v>
      </c>
      <c r="AT330" s="56">
        <f t="shared" si="154"/>
        <v>0</v>
      </c>
      <c r="AU330" s="56">
        <f t="shared" si="155"/>
        <v>0</v>
      </c>
      <c r="AV330" s="56">
        <f t="shared" si="156"/>
        <v>0</v>
      </c>
      <c r="AW330" s="56">
        <f t="shared" si="157"/>
        <v>0</v>
      </c>
      <c r="AX330" s="57">
        <f t="shared" si="158"/>
        <v>0</v>
      </c>
      <c r="AY330" s="57">
        <f>SUM($AX$7:AX330)</f>
        <v>0</v>
      </c>
      <c r="AZ330" s="56">
        <f t="shared" si="148"/>
        <v>0</v>
      </c>
      <c r="BA330" s="56">
        <f t="shared" si="149"/>
        <v>0</v>
      </c>
      <c r="BB330" s="56">
        <f t="shared" si="150"/>
        <v>0</v>
      </c>
      <c r="BC330" s="56">
        <f t="shared" si="151"/>
        <v>0</v>
      </c>
      <c r="BD330" s="56">
        <f t="shared" si="152"/>
        <v>0</v>
      </c>
      <c r="BE330" s="57">
        <f t="shared" si="159"/>
        <v>0</v>
      </c>
      <c r="BF330" s="57">
        <f>SUM($BE$7:BE330)</f>
        <v>0</v>
      </c>
      <c r="BH330" s="58" t="str">
        <f t="shared" si="140"/>
        <v/>
      </c>
      <c r="BI330" s="58" t="str">
        <f t="shared" si="141"/>
        <v/>
      </c>
      <c r="BJ330" s="58" t="str">
        <f t="shared" si="142"/>
        <v/>
      </c>
      <c r="BK330" s="58" t="str">
        <f t="shared" si="143"/>
        <v/>
      </c>
      <c r="BL330" s="58" t="str">
        <f t="shared" si="144"/>
        <v/>
      </c>
      <c r="BN330" s="58" t="str">
        <f t="shared" si="160"/>
        <v/>
      </c>
      <c r="BO330" s="58" t="str">
        <f t="shared" si="161"/>
        <v/>
      </c>
      <c r="BP330" s="58" t="str">
        <f t="shared" si="162"/>
        <v/>
      </c>
      <c r="BQ330" s="58" t="str">
        <f t="shared" si="163"/>
        <v/>
      </c>
      <c r="BR330" s="58" t="str">
        <f t="shared" si="164"/>
        <v/>
      </c>
    </row>
    <row r="331" spans="15:70" x14ac:dyDescent="0.2">
      <c r="O331" s="47" t="str">
        <f t="shared" si="165"/>
        <v/>
      </c>
      <c r="P331" s="53" t="str">
        <f t="shared" si="145"/>
        <v/>
      </c>
      <c r="Q331" s="169"/>
      <c r="R331" s="170"/>
      <c r="S331" s="170"/>
      <c r="T331" s="170"/>
      <c r="U331" s="171"/>
      <c r="V331" s="168"/>
      <c r="X331" s="47" t="str">
        <f t="shared" si="146"/>
        <v/>
      </c>
      <c r="Y331" s="53" t="str">
        <f t="shared" si="153"/>
        <v/>
      </c>
      <c r="Z331" s="169"/>
      <c r="AA331" s="170"/>
      <c r="AB331" s="170"/>
      <c r="AC331" s="170"/>
      <c r="AD331" s="171"/>
      <c r="AE331" s="168"/>
      <c r="AF331" s="54" t="str">
        <f t="shared" si="139"/>
        <v/>
      </c>
      <c r="AS331" s="56">
        <f t="shared" si="147"/>
        <v>0</v>
      </c>
      <c r="AT331" s="56">
        <f t="shared" si="154"/>
        <v>0</v>
      </c>
      <c r="AU331" s="56">
        <f t="shared" si="155"/>
        <v>0</v>
      </c>
      <c r="AV331" s="56">
        <f t="shared" si="156"/>
        <v>0</v>
      </c>
      <c r="AW331" s="56">
        <f t="shared" si="157"/>
        <v>0</v>
      </c>
      <c r="AX331" s="57">
        <f t="shared" ref="AX331:AX336" si="166">SUM(AS331:AW331)</f>
        <v>0</v>
      </c>
      <c r="AY331" s="57">
        <f>SUM($AX$7:AX331)</f>
        <v>0</v>
      </c>
      <c r="AZ331" s="56">
        <f t="shared" si="148"/>
        <v>0</v>
      </c>
      <c r="BA331" s="56">
        <f t="shared" si="149"/>
        <v>0</v>
      </c>
      <c r="BB331" s="56">
        <f t="shared" si="150"/>
        <v>0</v>
      </c>
      <c r="BC331" s="56">
        <f t="shared" si="151"/>
        <v>0</v>
      </c>
      <c r="BD331" s="56">
        <f t="shared" si="152"/>
        <v>0</v>
      </c>
      <c r="BE331" s="57">
        <f t="shared" ref="BE331:BE336" si="167">SUM(AZ331:BD331)</f>
        <v>0</v>
      </c>
      <c r="BF331" s="57">
        <f>SUM($BE$7:BE331)</f>
        <v>0</v>
      </c>
      <c r="BH331" s="58" t="str">
        <f t="shared" si="140"/>
        <v/>
      </c>
      <c r="BI331" s="58" t="str">
        <f t="shared" si="141"/>
        <v/>
      </c>
      <c r="BJ331" s="58" t="str">
        <f t="shared" si="142"/>
        <v/>
      </c>
      <c r="BK331" s="58" t="str">
        <f t="shared" si="143"/>
        <v/>
      </c>
      <c r="BL331" s="58" t="str">
        <f t="shared" si="144"/>
        <v/>
      </c>
      <c r="BN331" s="58" t="str">
        <f t="shared" si="160"/>
        <v/>
      </c>
      <c r="BO331" s="58" t="str">
        <f t="shared" si="161"/>
        <v/>
      </c>
      <c r="BP331" s="58" t="str">
        <f t="shared" si="162"/>
        <v/>
      </c>
      <c r="BQ331" s="58" t="str">
        <f t="shared" si="163"/>
        <v/>
      </c>
      <c r="BR331" s="58" t="str">
        <f t="shared" si="164"/>
        <v/>
      </c>
    </row>
    <row r="332" spans="15:70" x14ac:dyDescent="0.2">
      <c r="O332" s="47" t="str">
        <f t="shared" si="165"/>
        <v/>
      </c>
      <c r="P332" s="53" t="str">
        <f t="shared" si="145"/>
        <v/>
      </c>
      <c r="Q332" s="169"/>
      <c r="R332" s="170"/>
      <c r="S332" s="170"/>
      <c r="T332" s="170"/>
      <c r="U332" s="171"/>
      <c r="V332" s="168"/>
      <c r="X332" s="47" t="str">
        <f t="shared" si="146"/>
        <v/>
      </c>
      <c r="Y332" s="53" t="str">
        <f t="shared" si="153"/>
        <v/>
      </c>
      <c r="Z332" s="169"/>
      <c r="AA332" s="170"/>
      <c r="AB332" s="170"/>
      <c r="AC332" s="170"/>
      <c r="AD332" s="171"/>
      <c r="AE332" s="168"/>
      <c r="AF332" s="54" t="str">
        <f t="shared" si="139"/>
        <v/>
      </c>
      <c r="AS332" s="56">
        <f t="shared" si="147"/>
        <v>0</v>
      </c>
      <c r="AT332" s="56">
        <f t="shared" si="154"/>
        <v>0</v>
      </c>
      <c r="AU332" s="56">
        <f t="shared" si="155"/>
        <v>0</v>
      </c>
      <c r="AV332" s="56">
        <f t="shared" si="156"/>
        <v>0</v>
      </c>
      <c r="AW332" s="56">
        <f t="shared" si="157"/>
        <v>0</v>
      </c>
      <c r="AX332" s="57">
        <f t="shared" si="166"/>
        <v>0</v>
      </c>
      <c r="AY332" s="57">
        <f>SUM($AX$7:AX332)</f>
        <v>0</v>
      </c>
      <c r="AZ332" s="56">
        <f t="shared" si="148"/>
        <v>0</v>
      </c>
      <c r="BA332" s="56">
        <f t="shared" si="149"/>
        <v>0</v>
      </c>
      <c r="BB332" s="56">
        <f t="shared" si="150"/>
        <v>0</v>
      </c>
      <c r="BC332" s="56">
        <f t="shared" si="151"/>
        <v>0</v>
      </c>
      <c r="BD332" s="56">
        <f t="shared" si="152"/>
        <v>0</v>
      </c>
      <c r="BE332" s="57">
        <f t="shared" si="167"/>
        <v>0</v>
      </c>
      <c r="BF332" s="57">
        <f>SUM($BE$7:BE332)</f>
        <v>0</v>
      </c>
      <c r="BH332" s="58" t="str">
        <f t="shared" si="140"/>
        <v/>
      </c>
      <c r="BI332" s="58" t="str">
        <f t="shared" si="141"/>
        <v/>
      </c>
      <c r="BJ332" s="58" t="str">
        <f t="shared" si="142"/>
        <v/>
      </c>
      <c r="BK332" s="58" t="str">
        <f t="shared" si="143"/>
        <v/>
      </c>
      <c r="BL332" s="58" t="str">
        <f t="shared" si="144"/>
        <v/>
      </c>
      <c r="BN332" s="58" t="str">
        <f t="shared" si="160"/>
        <v/>
      </c>
      <c r="BO332" s="58" t="str">
        <f t="shared" si="161"/>
        <v/>
      </c>
      <c r="BP332" s="58" t="str">
        <f t="shared" si="162"/>
        <v/>
      </c>
      <c r="BQ332" s="58" t="str">
        <f t="shared" si="163"/>
        <v/>
      </c>
      <c r="BR332" s="58" t="str">
        <f t="shared" si="164"/>
        <v/>
      </c>
    </row>
    <row r="333" spans="15:70" x14ac:dyDescent="0.2">
      <c r="O333" s="47" t="str">
        <f t="shared" si="165"/>
        <v/>
      </c>
      <c r="P333" s="53" t="str">
        <f t="shared" si="145"/>
        <v/>
      </c>
      <c r="Q333" s="169"/>
      <c r="R333" s="170"/>
      <c r="S333" s="170"/>
      <c r="T333" s="170"/>
      <c r="U333" s="171"/>
      <c r="V333" s="168"/>
      <c r="X333" s="47" t="str">
        <f t="shared" si="146"/>
        <v/>
      </c>
      <c r="Y333" s="53" t="str">
        <f t="shared" si="153"/>
        <v/>
      </c>
      <c r="Z333" s="169"/>
      <c r="AA333" s="170"/>
      <c r="AB333" s="170"/>
      <c r="AC333" s="170"/>
      <c r="AD333" s="171"/>
      <c r="AE333" s="168"/>
      <c r="AF333" s="54" t="str">
        <f t="shared" si="139"/>
        <v/>
      </c>
      <c r="AS333" s="56">
        <f t="shared" si="147"/>
        <v>0</v>
      </c>
      <c r="AT333" s="56">
        <f t="shared" si="154"/>
        <v>0</v>
      </c>
      <c r="AU333" s="56">
        <f t="shared" si="155"/>
        <v>0</v>
      </c>
      <c r="AV333" s="56">
        <f t="shared" si="156"/>
        <v>0</v>
      </c>
      <c r="AW333" s="56">
        <f t="shared" si="157"/>
        <v>0</v>
      </c>
      <c r="AX333" s="57">
        <f t="shared" si="166"/>
        <v>0</v>
      </c>
      <c r="AY333" s="57">
        <f>SUM($AX$7:AX333)</f>
        <v>0</v>
      </c>
      <c r="AZ333" s="56">
        <f t="shared" si="148"/>
        <v>0</v>
      </c>
      <c r="BA333" s="56">
        <f t="shared" si="149"/>
        <v>0</v>
      </c>
      <c r="BB333" s="56">
        <f t="shared" si="150"/>
        <v>0</v>
      </c>
      <c r="BC333" s="56">
        <f t="shared" si="151"/>
        <v>0</v>
      </c>
      <c r="BD333" s="56">
        <f t="shared" si="152"/>
        <v>0</v>
      </c>
      <c r="BE333" s="57">
        <f t="shared" si="167"/>
        <v>0</v>
      </c>
      <c r="BF333" s="57">
        <f>SUM($BE$7:BE333)</f>
        <v>0</v>
      </c>
      <c r="BH333" s="58" t="str">
        <f t="shared" si="140"/>
        <v/>
      </c>
      <c r="BI333" s="58" t="str">
        <f t="shared" si="141"/>
        <v/>
      </c>
      <c r="BJ333" s="58" t="str">
        <f t="shared" si="142"/>
        <v/>
      </c>
      <c r="BK333" s="58" t="str">
        <f t="shared" si="143"/>
        <v/>
      </c>
      <c r="BL333" s="58" t="str">
        <f t="shared" si="144"/>
        <v/>
      </c>
      <c r="BN333" s="58" t="str">
        <f t="shared" si="160"/>
        <v/>
      </c>
      <c r="BO333" s="58" t="str">
        <f t="shared" si="161"/>
        <v/>
      </c>
      <c r="BP333" s="58" t="str">
        <f t="shared" si="162"/>
        <v/>
      </c>
      <c r="BQ333" s="58" t="str">
        <f t="shared" si="163"/>
        <v/>
      </c>
      <c r="BR333" s="58" t="str">
        <f t="shared" si="164"/>
        <v/>
      </c>
    </row>
    <row r="334" spans="15:70" x14ac:dyDescent="0.2">
      <c r="O334" s="47" t="str">
        <f t="shared" si="165"/>
        <v/>
      </c>
      <c r="P334" s="53" t="str">
        <f t="shared" si="145"/>
        <v/>
      </c>
      <c r="Q334" s="169"/>
      <c r="R334" s="170"/>
      <c r="S334" s="170"/>
      <c r="T334" s="170"/>
      <c r="U334" s="171"/>
      <c r="V334" s="168"/>
      <c r="X334" s="47" t="str">
        <f t="shared" si="146"/>
        <v/>
      </c>
      <c r="Y334" s="53" t="str">
        <f t="shared" si="153"/>
        <v/>
      </c>
      <c r="Z334" s="169"/>
      <c r="AA334" s="170"/>
      <c r="AB334" s="170"/>
      <c r="AC334" s="170"/>
      <c r="AD334" s="171"/>
      <c r="AE334" s="168"/>
      <c r="AF334" s="54" t="str">
        <f t="shared" si="139"/>
        <v/>
      </c>
      <c r="AS334" s="56">
        <f t="shared" si="147"/>
        <v>0</v>
      </c>
      <c r="AT334" s="56">
        <f t="shared" si="154"/>
        <v>0</v>
      </c>
      <c r="AU334" s="56">
        <f t="shared" si="155"/>
        <v>0</v>
      </c>
      <c r="AV334" s="56">
        <f t="shared" si="156"/>
        <v>0</v>
      </c>
      <c r="AW334" s="56">
        <f t="shared" si="157"/>
        <v>0</v>
      </c>
      <c r="AX334" s="57">
        <f t="shared" si="166"/>
        <v>0</v>
      </c>
      <c r="AY334" s="57">
        <f>SUM($AX$7:AX334)</f>
        <v>0</v>
      </c>
      <c r="AZ334" s="56">
        <f t="shared" si="148"/>
        <v>0</v>
      </c>
      <c r="BA334" s="56">
        <f t="shared" si="149"/>
        <v>0</v>
      </c>
      <c r="BB334" s="56">
        <f t="shared" si="150"/>
        <v>0</v>
      </c>
      <c r="BC334" s="56">
        <f t="shared" si="151"/>
        <v>0</v>
      </c>
      <c r="BD334" s="56">
        <f t="shared" si="152"/>
        <v>0</v>
      </c>
      <c r="BE334" s="57">
        <f t="shared" si="167"/>
        <v>0</v>
      </c>
      <c r="BF334" s="57">
        <f>SUM($BE$7:BE334)</f>
        <v>0</v>
      </c>
      <c r="BH334" s="58" t="str">
        <f t="shared" si="140"/>
        <v/>
      </c>
      <c r="BI334" s="58" t="str">
        <f t="shared" si="141"/>
        <v/>
      </c>
      <c r="BJ334" s="58" t="str">
        <f t="shared" si="142"/>
        <v/>
      </c>
      <c r="BK334" s="58" t="str">
        <f t="shared" si="143"/>
        <v/>
      </c>
      <c r="BL334" s="58" t="str">
        <f t="shared" si="144"/>
        <v/>
      </c>
      <c r="BN334" s="58" t="str">
        <f t="shared" si="160"/>
        <v/>
      </c>
      <c r="BO334" s="58" t="str">
        <f t="shared" si="161"/>
        <v/>
      </c>
      <c r="BP334" s="58" t="str">
        <f t="shared" si="162"/>
        <v/>
      </c>
      <c r="BQ334" s="58" t="str">
        <f t="shared" si="163"/>
        <v/>
      </c>
      <c r="BR334" s="58" t="str">
        <f t="shared" si="164"/>
        <v/>
      </c>
    </row>
    <row r="335" spans="15:70" x14ac:dyDescent="0.2">
      <c r="O335" s="47" t="str">
        <f t="shared" si="165"/>
        <v/>
      </c>
      <c r="P335" s="53" t="str">
        <f t="shared" si="145"/>
        <v/>
      </c>
      <c r="Q335" s="169"/>
      <c r="R335" s="170"/>
      <c r="S335" s="170"/>
      <c r="T335" s="170"/>
      <c r="U335" s="171"/>
      <c r="V335" s="168"/>
      <c r="X335" s="47" t="str">
        <f t="shared" si="146"/>
        <v/>
      </c>
      <c r="Y335" s="53" t="str">
        <f t="shared" si="153"/>
        <v/>
      </c>
      <c r="Z335" s="169"/>
      <c r="AA335" s="170"/>
      <c r="AB335" s="170"/>
      <c r="AC335" s="170"/>
      <c r="AD335" s="171"/>
      <c r="AE335" s="168"/>
      <c r="AF335" s="54" t="str">
        <f t="shared" si="139"/>
        <v/>
      </c>
      <c r="AS335" s="56">
        <f t="shared" si="147"/>
        <v>0</v>
      </c>
      <c r="AT335" s="56">
        <f t="shared" si="154"/>
        <v>0</v>
      </c>
      <c r="AU335" s="56">
        <f t="shared" si="155"/>
        <v>0</v>
      </c>
      <c r="AV335" s="56">
        <f t="shared" si="156"/>
        <v>0</v>
      </c>
      <c r="AW335" s="56">
        <f t="shared" si="157"/>
        <v>0</v>
      </c>
      <c r="AX335" s="57">
        <f t="shared" si="166"/>
        <v>0</v>
      </c>
      <c r="AY335" s="57">
        <f>SUM($AX$7:AX335)</f>
        <v>0</v>
      </c>
      <c r="AZ335" s="56">
        <f t="shared" si="148"/>
        <v>0</v>
      </c>
      <c r="BA335" s="56">
        <f t="shared" si="149"/>
        <v>0</v>
      </c>
      <c r="BB335" s="56">
        <f t="shared" si="150"/>
        <v>0</v>
      </c>
      <c r="BC335" s="56">
        <f t="shared" si="151"/>
        <v>0</v>
      </c>
      <c r="BD335" s="56">
        <f t="shared" si="152"/>
        <v>0</v>
      </c>
      <c r="BE335" s="57">
        <f t="shared" si="167"/>
        <v>0</v>
      </c>
      <c r="BF335" s="57">
        <f>SUM($BE$7:BE335)</f>
        <v>0</v>
      </c>
      <c r="BH335" s="58" t="str">
        <f t="shared" si="140"/>
        <v/>
      </c>
      <c r="BI335" s="58" t="str">
        <f t="shared" si="141"/>
        <v/>
      </c>
      <c r="BJ335" s="58" t="str">
        <f t="shared" si="142"/>
        <v/>
      </c>
      <c r="BK335" s="58" t="str">
        <f t="shared" si="143"/>
        <v/>
      </c>
      <c r="BL335" s="58" t="str">
        <f t="shared" si="144"/>
        <v/>
      </c>
      <c r="BN335" s="58" t="str">
        <f t="shared" si="160"/>
        <v/>
      </c>
      <c r="BO335" s="58" t="str">
        <f t="shared" si="161"/>
        <v/>
      </c>
      <c r="BP335" s="58" t="str">
        <f t="shared" si="162"/>
        <v/>
      </c>
      <c r="BQ335" s="58" t="str">
        <f t="shared" si="163"/>
        <v/>
      </c>
      <c r="BR335" s="58" t="str">
        <f t="shared" si="164"/>
        <v/>
      </c>
    </row>
    <row r="336" spans="15:70" x14ac:dyDescent="0.2">
      <c r="O336" s="47" t="str">
        <f t="shared" si="165"/>
        <v/>
      </c>
      <c r="P336" s="53" t="str">
        <f t="shared" si="145"/>
        <v/>
      </c>
      <c r="Q336" s="169"/>
      <c r="R336" s="170"/>
      <c r="S336" s="170"/>
      <c r="T336" s="170"/>
      <c r="U336" s="171"/>
      <c r="V336" s="168"/>
      <c r="X336" s="47" t="str">
        <f t="shared" si="146"/>
        <v/>
      </c>
      <c r="Y336" s="53" t="str">
        <f t="shared" si="153"/>
        <v/>
      </c>
      <c r="Z336" s="169"/>
      <c r="AA336" s="170"/>
      <c r="AB336" s="170"/>
      <c r="AC336" s="170"/>
      <c r="AD336" s="171"/>
      <c r="AE336" s="168"/>
      <c r="AF336" s="54" t="str">
        <f t="shared" si="139"/>
        <v/>
      </c>
      <c r="AP336" s="205"/>
      <c r="AS336" s="56">
        <f t="shared" si="147"/>
        <v>0</v>
      </c>
      <c r="AT336" s="56">
        <f t="shared" si="154"/>
        <v>0</v>
      </c>
      <c r="AU336" s="56">
        <f t="shared" si="155"/>
        <v>0</v>
      </c>
      <c r="AV336" s="56">
        <f t="shared" si="156"/>
        <v>0</v>
      </c>
      <c r="AW336" s="56">
        <f t="shared" si="157"/>
        <v>0</v>
      </c>
      <c r="AX336" s="57">
        <f t="shared" si="166"/>
        <v>0</v>
      </c>
      <c r="AY336" s="57">
        <f>SUM($AX$7:AX336)</f>
        <v>0</v>
      </c>
      <c r="AZ336" s="56">
        <f t="shared" si="148"/>
        <v>0</v>
      </c>
      <c r="BA336" s="56">
        <f t="shared" si="149"/>
        <v>0</v>
      </c>
      <c r="BB336" s="56">
        <f t="shared" si="150"/>
        <v>0</v>
      </c>
      <c r="BC336" s="56">
        <f t="shared" si="151"/>
        <v>0</v>
      </c>
      <c r="BD336" s="56">
        <f t="shared" si="152"/>
        <v>0</v>
      </c>
      <c r="BE336" s="57">
        <f t="shared" si="167"/>
        <v>0</v>
      </c>
      <c r="BF336" s="57">
        <f>SUM($BE$7:BE336)</f>
        <v>0</v>
      </c>
      <c r="BH336" s="58" t="str">
        <f t="shared" si="140"/>
        <v/>
      </c>
      <c r="BI336" s="58" t="str">
        <f t="shared" si="141"/>
        <v/>
      </c>
      <c r="BJ336" s="58" t="str">
        <f t="shared" si="142"/>
        <v/>
      </c>
      <c r="BK336" s="58" t="str">
        <f t="shared" si="143"/>
        <v/>
      </c>
      <c r="BL336" s="58" t="str">
        <f t="shared" si="144"/>
        <v/>
      </c>
      <c r="BN336" s="58" t="str">
        <f>IF(AZ336=0,"",$Y336)</f>
        <v/>
      </c>
      <c r="BO336" s="58" t="str">
        <f>IF(BA336=0,"",$Y336+1)</f>
        <v/>
      </c>
      <c r="BP336" s="58" t="str">
        <f>IF(BB336=0,"",$Y336+2)</f>
        <v/>
      </c>
      <c r="BQ336" s="58" t="str">
        <f>IF(BC336=0,"",$Y336+3)</f>
        <v/>
      </c>
      <c r="BR336" s="58" t="str">
        <f>IF(BD336=0,"",$Y336+4)</f>
        <v/>
      </c>
    </row>
    <row r="337" spans="15:71" x14ac:dyDescent="0.2">
      <c r="O337" s="47" t="str">
        <f t="shared" si="165"/>
        <v/>
      </c>
      <c r="P337" s="53" t="str">
        <f t="shared" si="145"/>
        <v/>
      </c>
      <c r="Q337" s="169"/>
      <c r="R337" s="170"/>
      <c r="S337" s="170"/>
      <c r="T337" s="170"/>
      <c r="U337" s="171"/>
      <c r="V337" s="168"/>
      <c r="X337" s="47" t="str">
        <f t="shared" si="146"/>
        <v/>
      </c>
      <c r="Y337" s="53" t="str">
        <f t="shared" si="153"/>
        <v/>
      </c>
      <c r="Z337" s="169"/>
      <c r="AA337" s="170"/>
      <c r="AB337" s="170"/>
      <c r="AC337" s="170"/>
      <c r="AD337" s="171"/>
      <c r="AE337" s="168"/>
      <c r="AF337" s="54" t="str">
        <f t="shared" si="139"/>
        <v/>
      </c>
      <c r="AP337" s="205"/>
      <c r="AS337" s="56">
        <f t="shared" si="147"/>
        <v>0</v>
      </c>
      <c r="AT337" s="56">
        <f t="shared" si="154"/>
        <v>0</v>
      </c>
      <c r="AU337" s="56">
        <f t="shared" si="155"/>
        <v>0</v>
      </c>
      <c r="AV337" s="56">
        <f t="shared" si="156"/>
        <v>0</v>
      </c>
      <c r="AW337" s="56">
        <f t="shared" si="157"/>
        <v>0</v>
      </c>
      <c r="AX337" s="57">
        <f>SUM(AS337:AW337)</f>
        <v>0</v>
      </c>
      <c r="AY337" s="57">
        <f>SUM($AX$7:AX337)</f>
        <v>0</v>
      </c>
      <c r="AZ337" s="56">
        <f t="shared" si="148"/>
        <v>0</v>
      </c>
      <c r="BA337" s="56">
        <f t="shared" si="149"/>
        <v>0</v>
      </c>
      <c r="BB337" s="56">
        <f t="shared" si="150"/>
        <v>0</v>
      </c>
      <c r="BC337" s="56">
        <f t="shared" si="151"/>
        <v>0</v>
      </c>
      <c r="BD337" s="56">
        <f t="shared" si="152"/>
        <v>0</v>
      </c>
      <c r="BE337" s="57">
        <f>SUM(AZ337:BD337)</f>
        <v>0</v>
      </c>
      <c r="BF337" s="57">
        <f>SUM($BE$7:BE337)</f>
        <v>0</v>
      </c>
      <c r="BH337" s="58" t="str">
        <f t="shared" si="140"/>
        <v/>
      </c>
      <c r="BI337" s="58" t="str">
        <f t="shared" si="141"/>
        <v/>
      </c>
      <c r="BJ337" s="58" t="str">
        <f t="shared" si="142"/>
        <v/>
      </c>
      <c r="BK337" s="58" t="str">
        <f t="shared" si="143"/>
        <v/>
      </c>
      <c r="BL337" s="58" t="str">
        <f t="shared" si="144"/>
        <v/>
      </c>
      <c r="BN337" s="58" t="str">
        <f>IF(AZ337=0,"",$Y337)</f>
        <v/>
      </c>
      <c r="BO337" s="58" t="str">
        <f>IF(BA337=0,"",$Y337+1)</f>
        <v/>
      </c>
      <c r="BP337" s="58" t="str">
        <f>IF(BB337=0,"",$Y337+2)</f>
        <v/>
      </c>
      <c r="BQ337" s="58" t="str">
        <f>IF(BC337=0,"",$Y337+3)</f>
        <v/>
      </c>
      <c r="BR337" s="58" t="str">
        <f>IF(BD337=0,"",$Y337+4)</f>
        <v/>
      </c>
    </row>
    <row r="338" spans="15:71" x14ac:dyDescent="0.2">
      <c r="O338" s="47" t="str">
        <f t="shared" si="165"/>
        <v/>
      </c>
      <c r="P338" s="53" t="str">
        <f t="shared" si="145"/>
        <v/>
      </c>
      <c r="X338" s="20"/>
      <c r="Y338" s="20"/>
      <c r="Z338" s="20"/>
      <c r="AA338" s="20"/>
      <c r="AB338" s="20"/>
      <c r="AC338" s="21"/>
      <c r="AD338" s="21"/>
      <c r="AE338" s="21"/>
      <c r="AF338" s="54" t="str">
        <f t="shared" si="139"/>
        <v/>
      </c>
      <c r="AP338" s="205"/>
      <c r="AW338" s="145" t="s">
        <v>19</v>
      </c>
      <c r="AX338" s="146">
        <f>SUM(AX7:AX337)</f>
        <v>0</v>
      </c>
      <c r="AY338" s="146"/>
      <c r="BD338" s="145" t="s">
        <v>18</v>
      </c>
      <c r="BE338" s="146">
        <f>SUM(BE7:BE337)</f>
        <v>0</v>
      </c>
      <c r="BG338" s="26"/>
      <c r="BH338" s="25" t="s">
        <v>38</v>
      </c>
      <c r="BK338" s="147" t="str">
        <f>IF(SUM(BH7:BL143)=0,"",SMALL(BH7:BL337,1))</f>
        <v/>
      </c>
      <c r="BL338" s="148"/>
      <c r="BN338" s="25" t="s">
        <v>39</v>
      </c>
      <c r="BO338" s="25"/>
      <c r="BP338" s="25"/>
      <c r="BQ338" s="147" t="str">
        <f>IF(SUM(BN7:BR337)=0,"",SMALL(BN7:BR337,1))</f>
        <v/>
      </c>
      <c r="BS338" s="26"/>
    </row>
    <row r="339" spans="15:71" x14ac:dyDescent="0.2">
      <c r="X339" s="20"/>
      <c r="Y339" s="20"/>
      <c r="Z339" s="20"/>
      <c r="AA339" s="20"/>
      <c r="AB339" s="20"/>
      <c r="AC339" s="21"/>
      <c r="AD339" s="21"/>
      <c r="AE339" s="21"/>
      <c r="AF339" s="21"/>
      <c r="AP339" s="205"/>
      <c r="AR339" s="22"/>
      <c r="BG339" s="26"/>
      <c r="BH339" s="25" t="s">
        <v>35</v>
      </c>
      <c r="BK339" s="147" t="str">
        <f>IF(SUM(BH7:BL337)=0,"",LARGE(BH7:BL337,1))</f>
        <v/>
      </c>
      <c r="BL339" s="149"/>
      <c r="BN339" s="25" t="s">
        <v>40</v>
      </c>
      <c r="BO339" s="25"/>
      <c r="BP339" s="25"/>
      <c r="BQ339" s="147" t="str">
        <f>IF(SUM(BN7:BR337)=0,"",LARGE(BN7:BR337,1))</f>
        <v/>
      </c>
      <c r="BS339" s="26"/>
    </row>
    <row r="340" spans="15:71" x14ac:dyDescent="0.2">
      <c r="X340" s="20"/>
      <c r="Y340" s="20"/>
      <c r="Z340" s="20"/>
      <c r="AA340" s="20"/>
      <c r="AB340" s="20"/>
      <c r="AC340" s="21"/>
      <c r="AD340" s="21"/>
      <c r="AE340" s="21"/>
      <c r="AF340" s="21"/>
      <c r="AH340" s="22"/>
      <c r="AI340" s="22"/>
      <c r="AJ340" s="22"/>
      <c r="AK340" s="22"/>
      <c r="AL340" s="22"/>
      <c r="AM340" s="23"/>
      <c r="AN340" s="23"/>
      <c r="AO340" s="22"/>
      <c r="AP340" s="205"/>
      <c r="AQ340" s="22"/>
      <c r="AR340" s="22"/>
      <c r="BG340" s="26"/>
      <c r="BS340" s="26"/>
    </row>
    <row r="341" spans="15:71" x14ac:dyDescent="0.2">
      <c r="X341" s="20"/>
      <c r="Y341" s="20"/>
      <c r="Z341" s="20"/>
      <c r="AA341" s="20"/>
      <c r="AB341" s="20"/>
      <c r="AC341" s="21"/>
      <c r="AD341" s="21"/>
      <c r="AE341" s="21"/>
      <c r="AF341" s="21"/>
      <c r="AH341" s="22"/>
      <c r="AI341" s="22"/>
      <c r="AJ341" s="22"/>
      <c r="AK341" s="22"/>
      <c r="AL341" s="22"/>
      <c r="AM341" s="23"/>
      <c r="AN341" s="23"/>
      <c r="AO341" s="22"/>
      <c r="AP341" s="205"/>
      <c r="AQ341" s="22"/>
      <c r="AR341" s="22"/>
      <c r="BG341" s="26"/>
      <c r="BP341" s="150" t="s">
        <v>41</v>
      </c>
      <c r="BQ341" s="147" t="str">
        <f>IF(E42&gt;E41,"",IF(AR30="ma",BQ342,IF(AR30="di",BQ343,IF(AR30="wo",BQ344,IF(AR30="do",BQ345,IF(AR30="vr",BQ346,IF(AR30="za",BQ347,IF(AR30="zo",BQ348,""))))))))</f>
        <v/>
      </c>
      <c r="BS341" s="26"/>
    </row>
    <row r="342" spans="15:71" x14ac:dyDescent="0.2">
      <c r="X342" s="20"/>
      <c r="Y342" s="20"/>
      <c r="Z342" s="20"/>
      <c r="AA342" s="20"/>
      <c r="AB342" s="20"/>
      <c r="AC342" s="21"/>
      <c r="AD342" s="21"/>
      <c r="AE342" s="21"/>
      <c r="AF342" s="21"/>
      <c r="AG342" s="20"/>
      <c r="AH342" s="22"/>
      <c r="AI342" s="22"/>
      <c r="AJ342" s="22"/>
      <c r="AK342" s="22"/>
      <c r="AL342" s="22"/>
      <c r="AM342" s="23"/>
      <c r="AN342" s="23"/>
      <c r="AO342" s="22"/>
      <c r="AP342" s="205"/>
      <c r="AQ342" s="22"/>
      <c r="AR342" s="22"/>
      <c r="BG342" s="26"/>
      <c r="BP342" s="151"/>
      <c r="BQ342" s="152" t="e">
        <f>IF(C30&lt;&gt;"",$BK$339+1,IF(D30&lt;&gt;"",$BK$339+2,IF(E30&lt;&gt;"",$BK$339+3,IF(F30&lt;&gt;"",$BK$339+4,$BK$339+7))))</f>
        <v>#VALUE!</v>
      </c>
      <c r="BS342" s="26"/>
    </row>
    <row r="343" spans="15:71" x14ac:dyDescent="0.2">
      <c r="X343" s="20"/>
      <c r="Y343" s="20"/>
      <c r="Z343" s="20"/>
      <c r="AA343" s="20"/>
      <c r="AB343" s="20"/>
      <c r="AC343" s="21"/>
      <c r="AD343" s="21"/>
      <c r="AE343" s="21"/>
      <c r="AF343" s="21"/>
      <c r="AG343" s="20"/>
      <c r="AH343" s="22"/>
      <c r="AI343" s="22"/>
      <c r="AJ343" s="22"/>
      <c r="AK343" s="22"/>
      <c r="AL343" s="22"/>
      <c r="AM343" s="23"/>
      <c r="AN343" s="23"/>
      <c r="AO343" s="22"/>
      <c r="AP343" s="205"/>
      <c r="AQ343" s="22"/>
      <c r="AR343" s="22"/>
      <c r="BG343" s="26"/>
      <c r="BP343" s="151"/>
      <c r="BQ343" s="152" t="e">
        <f>IF(D30&lt;&gt;"",$BK$339+1,IF(E30&lt;&gt;"",$BK$339+2,IF(F30&lt;&gt;"",$BK$339+3,IF(B30&lt;&gt;"",$BK$339+6,$BK$339+7))))</f>
        <v>#VALUE!</v>
      </c>
      <c r="BS343" s="26"/>
    </row>
    <row r="344" spans="15:71" x14ac:dyDescent="0.2">
      <c r="X344" s="20"/>
      <c r="Y344" s="20"/>
      <c r="Z344" s="20"/>
      <c r="AA344" s="20"/>
      <c r="AB344" s="20"/>
      <c r="AC344" s="21"/>
      <c r="AD344" s="21"/>
      <c r="AE344" s="21"/>
      <c r="AF344" s="21"/>
      <c r="AG344" s="20"/>
      <c r="AH344" s="22"/>
      <c r="AI344" s="22"/>
      <c r="AJ344" s="22"/>
      <c r="AK344" s="22"/>
      <c r="AL344" s="22"/>
      <c r="AM344" s="23"/>
      <c r="AN344" s="23"/>
      <c r="AO344" s="22"/>
      <c r="AP344" s="205"/>
      <c r="AQ344" s="22"/>
      <c r="AR344" s="22"/>
      <c r="BG344" s="26"/>
      <c r="BP344" s="151"/>
      <c r="BQ344" s="152" t="e">
        <f>IF(E30&lt;&gt;"",$BK$339+1,IF(F30&lt;&gt;"",$BK$339+2,IF(B30&lt;&gt;"",$BK$339+5,IF(C30&lt;&gt;"",$BK$339+6,$BK$339+7))))</f>
        <v>#VALUE!</v>
      </c>
      <c r="BS344" s="26"/>
    </row>
    <row r="345" spans="15:71" x14ac:dyDescent="0.2">
      <c r="X345" s="20"/>
      <c r="Y345" s="20"/>
      <c r="Z345" s="20"/>
      <c r="AA345" s="20"/>
      <c r="AB345" s="20"/>
      <c r="AC345" s="21"/>
      <c r="AD345" s="21"/>
      <c r="AE345" s="21"/>
      <c r="AF345" s="21"/>
      <c r="AG345" s="20"/>
      <c r="AH345" s="22"/>
      <c r="AI345" s="22"/>
      <c r="AJ345" s="22"/>
      <c r="AK345" s="22"/>
      <c r="AL345" s="22"/>
      <c r="AM345" s="23"/>
      <c r="AN345" s="23"/>
      <c r="AO345" s="22"/>
      <c r="AP345" s="205"/>
      <c r="AQ345" s="22"/>
      <c r="AR345" s="22"/>
      <c r="BG345" s="26"/>
      <c r="BP345" s="151"/>
      <c r="BQ345" s="152" t="e">
        <f>IF(F30&lt;&gt;"",$BK$339+1,IF(B30&lt;&gt;"",$BK$339+4,IF(C30&lt;&gt;"",$BK$339+5,IF(D30&lt;&gt;"",$BK$339+6,$BK$339+7))))</f>
        <v>#VALUE!</v>
      </c>
      <c r="BS345" s="26"/>
    </row>
    <row r="346" spans="15:71" x14ac:dyDescent="0.2">
      <c r="X346" s="20"/>
      <c r="Y346" s="20"/>
      <c r="Z346" s="20"/>
      <c r="AA346" s="20"/>
      <c r="AB346" s="20"/>
      <c r="AC346" s="21"/>
      <c r="AD346" s="21"/>
      <c r="AE346" s="21"/>
      <c r="AF346" s="21"/>
      <c r="AG346" s="20"/>
      <c r="AH346" s="22"/>
      <c r="AI346" s="22"/>
      <c r="AJ346" s="22"/>
      <c r="AK346" s="22"/>
      <c r="AL346" s="22"/>
      <c r="AM346" s="23"/>
      <c r="AN346" s="23"/>
      <c r="AO346" s="22"/>
      <c r="AP346" s="205"/>
      <c r="AQ346" s="22"/>
      <c r="AR346" s="22"/>
      <c r="BG346" s="26"/>
      <c r="BP346" s="151"/>
      <c r="BQ346" s="152" t="e">
        <f>IF(B30&lt;&gt;"",$BK$339+3,IF(C30&lt;&gt;"",$BK$339+4,IF(D30&lt;&gt;"",$BK$339+5,IF(E30&lt;&gt;"",$BK$339+6,$BK$339+7))))</f>
        <v>#VALUE!</v>
      </c>
      <c r="BS346" s="26"/>
    </row>
    <row r="347" spans="15:71" x14ac:dyDescent="0.2">
      <c r="X347" s="20"/>
      <c r="Y347" s="20"/>
      <c r="Z347" s="20"/>
      <c r="AA347" s="20"/>
      <c r="AB347" s="20"/>
      <c r="AC347" s="21"/>
      <c r="AD347" s="21"/>
      <c r="AE347" s="21"/>
      <c r="AF347" s="21"/>
      <c r="AG347" s="20"/>
      <c r="AH347" s="22"/>
      <c r="AI347" s="22"/>
      <c r="AJ347" s="22"/>
      <c r="AK347" s="22"/>
      <c r="AL347" s="22"/>
      <c r="AM347" s="23"/>
      <c r="AN347" s="23"/>
      <c r="AO347" s="22"/>
      <c r="AP347" s="205"/>
      <c r="AQ347" s="22"/>
      <c r="AR347" s="22"/>
      <c r="BG347" s="26"/>
      <c r="BQ347" s="152" t="e">
        <f>SMALL(BQ342:BQ346,1)</f>
        <v>#VALUE!</v>
      </c>
      <c r="BS347" s="26"/>
    </row>
    <row r="348" spans="15:71" x14ac:dyDescent="0.2">
      <c r="X348" s="20"/>
      <c r="Y348" s="20"/>
      <c r="Z348" s="20"/>
      <c r="AA348" s="20"/>
      <c r="AB348" s="20"/>
      <c r="AC348" s="21"/>
      <c r="AD348" s="21"/>
      <c r="AE348" s="21"/>
      <c r="AF348" s="21"/>
      <c r="AG348" s="20"/>
      <c r="AH348" s="22"/>
      <c r="AI348" s="22"/>
      <c r="AJ348" s="22"/>
      <c r="AK348" s="22"/>
      <c r="AL348" s="22"/>
      <c r="AM348" s="23"/>
      <c r="AN348" s="23"/>
      <c r="AO348" s="22"/>
      <c r="AP348" s="205"/>
      <c r="AQ348" s="22"/>
      <c r="AR348" s="22"/>
      <c r="BG348" s="26"/>
      <c r="BQ348" s="152" t="e">
        <f>SMALL(BQ342:BQ346,1)</f>
        <v>#VALUE!</v>
      </c>
      <c r="BS348" s="26"/>
    </row>
    <row r="349" spans="15:71" x14ac:dyDescent="0.2">
      <c r="X349" s="20"/>
      <c r="Y349" s="20"/>
      <c r="Z349" s="20"/>
      <c r="AA349" s="20"/>
      <c r="AB349" s="20"/>
      <c r="AC349" s="21"/>
      <c r="AD349" s="21"/>
      <c r="AE349" s="21"/>
      <c r="AF349" s="21"/>
      <c r="AG349" s="20"/>
      <c r="AH349" s="22"/>
      <c r="AI349" s="22"/>
      <c r="AJ349" s="22"/>
      <c r="AK349" s="22"/>
      <c r="AL349" s="22"/>
      <c r="AM349" s="23"/>
      <c r="AN349" s="23"/>
      <c r="AO349" s="22"/>
      <c r="AP349" s="205"/>
      <c r="AQ349" s="22"/>
      <c r="AR349" s="22"/>
      <c r="BG349" s="26"/>
      <c r="BS349" s="26"/>
    </row>
    <row r="350" spans="15:71" x14ac:dyDescent="0.2">
      <c r="X350" s="20"/>
      <c r="Y350" s="20"/>
      <c r="Z350" s="20"/>
      <c r="AA350" s="20"/>
      <c r="AB350" s="20"/>
      <c r="AC350" s="21"/>
      <c r="AD350" s="21"/>
      <c r="AE350" s="21"/>
      <c r="AF350" s="21"/>
      <c r="AG350" s="20"/>
      <c r="AH350" s="22"/>
      <c r="AI350" s="22"/>
      <c r="AJ350" s="22"/>
      <c r="AK350" s="22"/>
      <c r="AL350" s="22"/>
      <c r="AM350" s="23"/>
      <c r="AN350" s="23"/>
      <c r="AO350" s="22"/>
      <c r="AP350" s="205"/>
      <c r="AQ350" s="22"/>
      <c r="AR350" s="22"/>
      <c r="BG350" s="26"/>
      <c r="BS350" s="26"/>
    </row>
    <row r="351" spans="15:71" x14ac:dyDescent="0.2">
      <c r="X351" s="20"/>
      <c r="Y351" s="20"/>
      <c r="Z351" s="20"/>
      <c r="AA351" s="20"/>
      <c r="AB351" s="20"/>
      <c r="AC351" s="21"/>
      <c r="AD351" s="21"/>
      <c r="AE351" s="21"/>
      <c r="AF351" s="21"/>
      <c r="AG351" s="20"/>
      <c r="AH351" s="22"/>
      <c r="AI351" s="22"/>
      <c r="AJ351" s="22"/>
      <c r="AK351" s="22"/>
      <c r="AL351" s="22"/>
      <c r="AM351" s="23"/>
      <c r="AN351" s="23"/>
      <c r="AO351" s="22"/>
      <c r="AP351" s="205"/>
      <c r="AQ351" s="22"/>
      <c r="AR351" s="22"/>
      <c r="BG351" s="26"/>
      <c r="BS351" s="26"/>
    </row>
    <row r="352" spans="15:71" x14ac:dyDescent="0.2">
      <c r="X352" s="20"/>
      <c r="Y352" s="20"/>
      <c r="Z352" s="20"/>
      <c r="AA352" s="20"/>
      <c r="AB352" s="20"/>
      <c r="AC352" s="21"/>
      <c r="AD352" s="21"/>
      <c r="AE352" s="21"/>
      <c r="AF352" s="21"/>
      <c r="AG352" s="20"/>
      <c r="AH352" s="22"/>
      <c r="AI352" s="22"/>
      <c r="AJ352" s="22"/>
      <c r="AK352" s="22"/>
      <c r="AL352" s="22"/>
      <c r="AM352" s="23"/>
      <c r="AN352" s="23"/>
      <c r="AO352" s="22"/>
      <c r="AP352" s="205"/>
      <c r="AQ352" s="22"/>
      <c r="AR352" s="22"/>
      <c r="BG352" s="26"/>
      <c r="BS352" s="26"/>
    </row>
    <row r="353" spans="24:71" x14ac:dyDescent="0.2">
      <c r="X353" s="20"/>
      <c r="Y353" s="20"/>
      <c r="Z353" s="20"/>
      <c r="AA353" s="20"/>
      <c r="AB353" s="20"/>
      <c r="AC353" s="21"/>
      <c r="AD353" s="21"/>
      <c r="AE353" s="21"/>
      <c r="AF353" s="21"/>
      <c r="AG353" s="20"/>
      <c r="AH353" s="22"/>
      <c r="AI353" s="22"/>
      <c r="AJ353" s="22"/>
      <c r="AK353" s="22"/>
      <c r="AL353" s="22"/>
      <c r="AM353" s="23"/>
      <c r="AN353" s="23"/>
      <c r="AO353" s="22"/>
      <c r="AP353" s="205"/>
      <c r="AQ353" s="22"/>
      <c r="AR353" s="22"/>
      <c r="BG353" s="26"/>
      <c r="BS353" s="26"/>
    </row>
    <row r="354" spans="24:71" x14ac:dyDescent="0.2">
      <c r="X354" s="20"/>
      <c r="Y354" s="20"/>
      <c r="Z354" s="20"/>
      <c r="AA354" s="20"/>
      <c r="AB354" s="20"/>
      <c r="AC354" s="21"/>
      <c r="AD354" s="21"/>
      <c r="AE354" s="21"/>
      <c r="AF354" s="21"/>
      <c r="AG354" s="20"/>
      <c r="AH354" s="22"/>
      <c r="AI354" s="22"/>
      <c r="AJ354" s="22"/>
      <c r="AK354" s="22"/>
      <c r="AL354" s="22"/>
      <c r="AM354" s="23"/>
      <c r="AN354" s="23"/>
      <c r="AO354" s="22"/>
      <c r="AP354" s="205"/>
      <c r="AQ354" s="22"/>
      <c r="AR354" s="22"/>
      <c r="BG354" s="26"/>
      <c r="BS354" s="26"/>
    </row>
    <row r="355" spans="24:71" x14ac:dyDescent="0.2">
      <c r="X355" s="20"/>
      <c r="Y355" s="20"/>
      <c r="Z355" s="20"/>
      <c r="AA355" s="20"/>
      <c r="AB355" s="20"/>
      <c r="AC355" s="21"/>
      <c r="AD355" s="21"/>
      <c r="AE355" s="21"/>
      <c r="AF355" s="21"/>
      <c r="AG355" s="20"/>
      <c r="AH355" s="22"/>
      <c r="AI355" s="22"/>
      <c r="AJ355" s="22"/>
      <c r="AK355" s="22"/>
      <c r="AL355" s="22"/>
      <c r="AM355" s="23"/>
      <c r="AN355" s="23"/>
      <c r="AO355" s="22"/>
      <c r="AP355" s="205"/>
      <c r="AQ355" s="22"/>
      <c r="AR355" s="22"/>
      <c r="BG355" s="26"/>
      <c r="BS355" s="26"/>
    </row>
    <row r="356" spans="24:71" x14ac:dyDescent="0.2">
      <c r="X356" s="20"/>
      <c r="Y356" s="20"/>
      <c r="Z356" s="20"/>
      <c r="AA356" s="20"/>
      <c r="AB356" s="20"/>
      <c r="AC356" s="21"/>
      <c r="AD356" s="21"/>
      <c r="AE356" s="21"/>
      <c r="AF356" s="21"/>
      <c r="AG356" s="20"/>
      <c r="AH356" s="22"/>
      <c r="AI356" s="22"/>
      <c r="AJ356" s="22"/>
      <c r="AK356" s="22"/>
      <c r="AL356" s="22"/>
      <c r="AM356" s="23"/>
      <c r="AN356" s="23"/>
      <c r="AO356" s="22"/>
      <c r="AP356" s="205"/>
      <c r="AQ356" s="22"/>
      <c r="AR356" s="22"/>
      <c r="BG356" s="26"/>
      <c r="BS356" s="26"/>
    </row>
    <row r="357" spans="24:71" x14ac:dyDescent="0.2">
      <c r="X357" s="20"/>
      <c r="Y357" s="20"/>
      <c r="Z357" s="20"/>
      <c r="AA357" s="20"/>
      <c r="AB357" s="20"/>
      <c r="AC357" s="21"/>
      <c r="AD357" s="21"/>
      <c r="AE357" s="21"/>
      <c r="AF357" s="21"/>
      <c r="AG357" s="20"/>
      <c r="AH357" s="22"/>
      <c r="AI357" s="22"/>
      <c r="AJ357" s="22"/>
      <c r="AK357" s="22"/>
      <c r="AL357" s="22"/>
      <c r="AM357" s="23"/>
      <c r="AN357" s="23"/>
      <c r="AO357" s="22"/>
      <c r="AP357" s="205"/>
      <c r="AQ357" s="22"/>
      <c r="AR357" s="22"/>
      <c r="BG357" s="26"/>
      <c r="BS357" s="26"/>
    </row>
    <row r="358" spans="24:71" x14ac:dyDescent="0.2">
      <c r="X358" s="20"/>
      <c r="Y358" s="20"/>
      <c r="Z358" s="20"/>
      <c r="AA358" s="20"/>
      <c r="AB358" s="20"/>
      <c r="AC358" s="21"/>
      <c r="AD358" s="21"/>
      <c r="AE358" s="21"/>
      <c r="AF358" s="21"/>
      <c r="AG358" s="20"/>
      <c r="AH358" s="22"/>
      <c r="AI358" s="22"/>
      <c r="AJ358" s="22"/>
      <c r="AK358" s="22"/>
      <c r="AL358" s="22"/>
      <c r="AM358" s="23"/>
      <c r="AN358" s="23"/>
      <c r="AO358" s="22"/>
      <c r="AP358" s="205"/>
      <c r="AQ358" s="22"/>
      <c r="AR358" s="22"/>
      <c r="BG358" s="26"/>
      <c r="BS358" s="26"/>
    </row>
    <row r="359" spans="24:71" x14ac:dyDescent="0.2">
      <c r="X359" s="20"/>
      <c r="Y359" s="20"/>
      <c r="Z359" s="20"/>
      <c r="AA359" s="20"/>
      <c r="AB359" s="20"/>
      <c r="AC359" s="21"/>
      <c r="AD359" s="21"/>
      <c r="AE359" s="21"/>
      <c r="AF359" s="21"/>
      <c r="AG359" s="20"/>
      <c r="AH359" s="22"/>
      <c r="AI359" s="22"/>
      <c r="AJ359" s="22"/>
      <c r="AK359" s="22"/>
      <c r="AL359" s="22"/>
      <c r="AM359" s="23"/>
      <c r="AN359" s="23"/>
      <c r="AO359" s="22"/>
      <c r="AP359" s="205"/>
      <c r="AQ359" s="22"/>
      <c r="AR359" s="22"/>
      <c r="BG359" s="26"/>
      <c r="BS359" s="26"/>
    </row>
    <row r="360" spans="24:71" x14ac:dyDescent="0.2">
      <c r="X360" s="20"/>
      <c r="Y360" s="20"/>
      <c r="Z360" s="20"/>
      <c r="AA360" s="20"/>
      <c r="AB360" s="20"/>
      <c r="AC360" s="21"/>
      <c r="AD360" s="21"/>
      <c r="AE360" s="21"/>
      <c r="AF360" s="21"/>
      <c r="AG360" s="20"/>
      <c r="AH360" s="22"/>
      <c r="AI360" s="22"/>
      <c r="AJ360" s="22"/>
      <c r="AK360" s="22"/>
      <c r="AL360" s="22"/>
      <c r="AM360" s="23"/>
      <c r="AN360" s="23"/>
      <c r="AO360" s="22"/>
      <c r="AP360" s="205"/>
      <c r="AQ360" s="22"/>
      <c r="AR360" s="22"/>
      <c r="BG360" s="26"/>
      <c r="BS360" s="26"/>
    </row>
    <row r="361" spans="24:71" x14ac:dyDescent="0.2">
      <c r="X361" s="20"/>
      <c r="Y361" s="20"/>
      <c r="Z361" s="20"/>
      <c r="AA361" s="20"/>
      <c r="AB361" s="20"/>
      <c r="AC361" s="21"/>
      <c r="AD361" s="21"/>
      <c r="AE361" s="21"/>
      <c r="AF361" s="21"/>
      <c r="AG361" s="20"/>
      <c r="AH361" s="22"/>
      <c r="AI361" s="22"/>
      <c r="AJ361" s="22"/>
      <c r="AK361" s="22"/>
      <c r="AL361" s="22"/>
      <c r="AM361" s="23"/>
      <c r="AN361" s="23"/>
      <c r="AO361" s="22"/>
      <c r="AP361" s="205"/>
      <c r="AQ361" s="22"/>
      <c r="AR361" s="22"/>
      <c r="BG361" s="26"/>
      <c r="BS361" s="26"/>
    </row>
    <row r="362" spans="24:71" x14ac:dyDescent="0.2">
      <c r="X362" s="20"/>
      <c r="Y362" s="20"/>
      <c r="Z362" s="20"/>
      <c r="AA362" s="20"/>
      <c r="AB362" s="20"/>
      <c r="AC362" s="21"/>
      <c r="AD362" s="21"/>
      <c r="AE362" s="21"/>
      <c r="AF362" s="21"/>
      <c r="AG362" s="20"/>
      <c r="AH362" s="22"/>
      <c r="AI362" s="22"/>
      <c r="AJ362" s="22"/>
      <c r="AK362" s="22"/>
      <c r="AL362" s="22"/>
      <c r="AM362" s="23"/>
      <c r="AN362" s="23"/>
      <c r="AO362" s="22"/>
      <c r="AP362" s="205"/>
      <c r="AQ362" s="22"/>
      <c r="AR362" s="22"/>
      <c r="BG362" s="26"/>
      <c r="BS362" s="26"/>
    </row>
    <row r="363" spans="24:71" x14ac:dyDescent="0.2">
      <c r="X363" s="20"/>
      <c r="Y363" s="20"/>
      <c r="Z363" s="20"/>
      <c r="AA363" s="20"/>
      <c r="AB363" s="20"/>
      <c r="AC363" s="21"/>
      <c r="AD363" s="21"/>
      <c r="AE363" s="21"/>
      <c r="AF363" s="21"/>
      <c r="AG363" s="20"/>
      <c r="AH363" s="22"/>
      <c r="AI363" s="22"/>
      <c r="AJ363" s="22"/>
      <c r="AK363" s="22"/>
      <c r="AL363" s="22"/>
      <c r="AM363" s="23"/>
      <c r="AN363" s="23"/>
      <c r="AO363" s="22"/>
      <c r="AP363" s="205"/>
      <c r="AQ363" s="22"/>
      <c r="AR363" s="22"/>
      <c r="BG363" s="26"/>
      <c r="BS363" s="26"/>
    </row>
    <row r="364" spans="24:71" x14ac:dyDescent="0.2">
      <c r="X364" s="20"/>
      <c r="Y364" s="20"/>
      <c r="Z364" s="20"/>
      <c r="AA364" s="20"/>
      <c r="AB364" s="20"/>
      <c r="AC364" s="21"/>
      <c r="AD364" s="21"/>
      <c r="AE364" s="21"/>
      <c r="AF364" s="21"/>
      <c r="AG364" s="20"/>
      <c r="AH364" s="22"/>
      <c r="AI364" s="22"/>
      <c r="AJ364" s="22"/>
      <c r="AK364" s="22"/>
      <c r="AL364" s="22"/>
      <c r="AM364" s="23"/>
      <c r="AN364" s="23"/>
      <c r="AO364" s="22"/>
      <c r="AP364" s="205"/>
      <c r="AQ364" s="22"/>
      <c r="AR364" s="22"/>
      <c r="BG364" s="26"/>
      <c r="BS364" s="26"/>
    </row>
    <row r="365" spans="24:71" x14ac:dyDescent="0.2">
      <c r="X365" s="20"/>
      <c r="Y365" s="20"/>
      <c r="Z365" s="20"/>
      <c r="AA365" s="20"/>
      <c r="AB365" s="20"/>
      <c r="AC365" s="21"/>
      <c r="AD365" s="21"/>
      <c r="AE365" s="21"/>
      <c r="AF365" s="21"/>
      <c r="AG365" s="20"/>
      <c r="AH365" s="22"/>
      <c r="AI365" s="22"/>
      <c r="AJ365" s="22"/>
      <c r="AK365" s="22"/>
      <c r="AL365" s="22"/>
      <c r="AM365" s="23"/>
      <c r="AN365" s="23"/>
      <c r="AO365" s="22"/>
      <c r="AP365" s="205"/>
      <c r="AQ365" s="22"/>
      <c r="AR365" s="22"/>
      <c r="BG365" s="26"/>
      <c r="BS365" s="26"/>
    </row>
    <row r="366" spans="24:71" x14ac:dyDescent="0.2">
      <c r="X366" s="20"/>
      <c r="Y366" s="20"/>
      <c r="Z366" s="20"/>
      <c r="AA366" s="20"/>
      <c r="AB366" s="20"/>
      <c r="AC366" s="21"/>
      <c r="AD366" s="21"/>
      <c r="AE366" s="21"/>
      <c r="AF366" s="21"/>
      <c r="AG366" s="20"/>
      <c r="AH366" s="22"/>
      <c r="AI366" s="22"/>
      <c r="AJ366" s="22"/>
      <c r="AK366" s="22"/>
      <c r="AL366" s="22"/>
      <c r="AM366" s="23"/>
      <c r="AN366" s="23"/>
      <c r="AO366" s="22"/>
      <c r="AP366" s="205"/>
      <c r="AQ366" s="22"/>
      <c r="AR366" s="22"/>
      <c r="BG366" s="26"/>
      <c r="BS366" s="26"/>
    </row>
    <row r="367" spans="24:71" x14ac:dyDescent="0.2">
      <c r="X367" s="20"/>
      <c r="Y367" s="20"/>
      <c r="Z367" s="20"/>
      <c r="AA367" s="20"/>
      <c r="AB367" s="20"/>
      <c r="AC367" s="21"/>
      <c r="AD367" s="21"/>
      <c r="AE367" s="21"/>
      <c r="AF367" s="21"/>
      <c r="AG367" s="20"/>
      <c r="AH367" s="22"/>
      <c r="AI367" s="22"/>
      <c r="AJ367" s="22"/>
      <c r="AK367" s="22"/>
      <c r="AL367" s="22"/>
      <c r="AM367" s="23"/>
      <c r="AN367" s="23"/>
      <c r="AO367" s="22"/>
      <c r="AP367" s="205"/>
      <c r="AQ367" s="22"/>
      <c r="AR367" s="22"/>
      <c r="BG367" s="26"/>
      <c r="BS367" s="26"/>
    </row>
    <row r="368" spans="24:71" x14ac:dyDescent="0.2">
      <c r="X368" s="20"/>
      <c r="Y368" s="20"/>
      <c r="Z368" s="20"/>
      <c r="AA368" s="20"/>
      <c r="AB368" s="20"/>
      <c r="AC368" s="21"/>
      <c r="AD368" s="21"/>
      <c r="AE368" s="21"/>
      <c r="AF368" s="21"/>
      <c r="AG368" s="20"/>
      <c r="AH368" s="22"/>
      <c r="AI368" s="22"/>
      <c r="AJ368" s="22"/>
      <c r="AK368" s="22"/>
      <c r="AL368" s="22"/>
      <c r="AM368" s="23"/>
      <c r="AN368" s="23"/>
      <c r="AO368" s="22"/>
      <c r="AP368" s="205"/>
      <c r="AQ368" s="22"/>
      <c r="AR368" s="22"/>
      <c r="BG368" s="26"/>
      <c r="BS368" s="26"/>
    </row>
    <row r="369" spans="24:71" x14ac:dyDescent="0.2">
      <c r="X369" s="20"/>
      <c r="Y369" s="20"/>
      <c r="Z369" s="20"/>
      <c r="AA369" s="20"/>
      <c r="AB369" s="20"/>
      <c r="AC369" s="21"/>
      <c r="AD369" s="21"/>
      <c r="AE369" s="21"/>
      <c r="AF369" s="21"/>
      <c r="AG369" s="20"/>
      <c r="AH369" s="22"/>
      <c r="AI369" s="22"/>
      <c r="AJ369" s="22"/>
      <c r="AK369" s="22"/>
      <c r="AL369" s="22"/>
      <c r="AM369" s="23"/>
      <c r="AN369" s="23"/>
      <c r="AO369" s="22"/>
      <c r="AP369" s="205"/>
      <c r="AQ369" s="22"/>
      <c r="AR369" s="22"/>
      <c r="BG369" s="26"/>
      <c r="BS369" s="26"/>
    </row>
    <row r="370" spans="24:71" x14ac:dyDescent="0.2">
      <c r="X370" s="20"/>
      <c r="Y370" s="20"/>
      <c r="Z370" s="20"/>
      <c r="AA370" s="20"/>
      <c r="AB370" s="20"/>
      <c r="AC370" s="21"/>
      <c r="AD370" s="21"/>
      <c r="AE370" s="21"/>
      <c r="AF370" s="21"/>
      <c r="AG370" s="20"/>
      <c r="AH370" s="22"/>
      <c r="AI370" s="22"/>
      <c r="AJ370" s="22"/>
      <c r="AK370" s="22"/>
      <c r="AL370" s="22"/>
      <c r="AM370" s="23"/>
      <c r="AN370" s="23"/>
      <c r="AO370" s="22"/>
      <c r="AP370" s="205"/>
      <c r="AQ370" s="22"/>
      <c r="AR370" s="22"/>
      <c r="BG370" s="26"/>
      <c r="BS370" s="26"/>
    </row>
    <row r="371" spans="24:71" x14ac:dyDescent="0.2">
      <c r="X371" s="20"/>
      <c r="Y371" s="20"/>
      <c r="Z371" s="20"/>
      <c r="AA371" s="20"/>
      <c r="AB371" s="20"/>
      <c r="AC371" s="21"/>
      <c r="AD371" s="21"/>
      <c r="AE371" s="21"/>
      <c r="AF371" s="21"/>
      <c r="AG371" s="20"/>
      <c r="AH371" s="22"/>
      <c r="AI371" s="22"/>
      <c r="AJ371" s="22"/>
      <c r="AK371" s="22"/>
      <c r="AL371" s="22"/>
      <c r="AM371" s="23"/>
      <c r="AN371" s="23"/>
      <c r="AO371" s="22"/>
      <c r="AP371" s="205"/>
      <c r="AQ371" s="22"/>
      <c r="AR371" s="22"/>
      <c r="BG371" s="26"/>
      <c r="BS371" s="26"/>
    </row>
    <row r="372" spans="24:71" x14ac:dyDescent="0.2">
      <c r="X372" s="20"/>
      <c r="Y372" s="20"/>
      <c r="Z372" s="20"/>
      <c r="AA372" s="20"/>
      <c r="AB372" s="20"/>
      <c r="AC372" s="21"/>
      <c r="AD372" s="21"/>
      <c r="AE372" s="21"/>
      <c r="AF372" s="21"/>
      <c r="AG372" s="20"/>
      <c r="AH372" s="22"/>
      <c r="AI372" s="22"/>
      <c r="AJ372" s="22"/>
      <c r="AK372" s="22"/>
      <c r="AL372" s="22"/>
      <c r="AM372" s="23"/>
      <c r="AN372" s="23"/>
      <c r="AO372" s="22"/>
      <c r="AP372" s="205"/>
      <c r="AQ372" s="22"/>
      <c r="AR372" s="22"/>
      <c r="BG372" s="26"/>
      <c r="BS372" s="26"/>
    </row>
    <row r="373" spans="24:71" x14ac:dyDescent="0.2">
      <c r="X373" s="20"/>
      <c r="Y373" s="20"/>
      <c r="Z373" s="20"/>
      <c r="AA373" s="20"/>
      <c r="AB373" s="20"/>
      <c r="AC373" s="21"/>
      <c r="AD373" s="21"/>
      <c r="AE373" s="21"/>
      <c r="AF373" s="21"/>
      <c r="AG373" s="20"/>
      <c r="AH373" s="22"/>
      <c r="AI373" s="22"/>
      <c r="AJ373" s="22"/>
      <c r="AK373" s="22"/>
      <c r="AL373" s="22"/>
      <c r="AM373" s="23"/>
      <c r="AN373" s="23"/>
      <c r="AO373" s="22"/>
      <c r="AP373" s="205"/>
      <c r="AQ373" s="22"/>
      <c r="AR373" s="22"/>
      <c r="BG373" s="26"/>
      <c r="BS373" s="26"/>
    </row>
    <row r="374" spans="24:71" x14ac:dyDescent="0.2">
      <c r="X374" s="20"/>
      <c r="Y374" s="20"/>
      <c r="Z374" s="20"/>
      <c r="AA374" s="20"/>
      <c r="AB374" s="20"/>
      <c r="AC374" s="21"/>
      <c r="AD374" s="21"/>
      <c r="AE374" s="21"/>
      <c r="AF374" s="21"/>
      <c r="AG374" s="20"/>
      <c r="AH374" s="22"/>
      <c r="AI374" s="22"/>
      <c r="AJ374" s="22"/>
      <c r="AK374" s="22"/>
      <c r="AL374" s="22"/>
      <c r="AM374" s="23"/>
      <c r="AN374" s="23"/>
      <c r="AO374" s="22"/>
      <c r="AP374" s="205"/>
      <c r="AQ374" s="22"/>
      <c r="AR374" s="22"/>
      <c r="BG374" s="26"/>
      <c r="BS374" s="26"/>
    </row>
    <row r="375" spans="24:71" x14ac:dyDescent="0.2">
      <c r="X375" s="20"/>
      <c r="Y375" s="20"/>
      <c r="Z375" s="20"/>
      <c r="AA375" s="20"/>
      <c r="AB375" s="20"/>
      <c r="AC375" s="21"/>
      <c r="AD375" s="21"/>
      <c r="AE375" s="21"/>
      <c r="AF375" s="21"/>
      <c r="AG375" s="20"/>
      <c r="AH375" s="22"/>
      <c r="AI375" s="22"/>
      <c r="AJ375" s="22"/>
      <c r="AK375" s="22"/>
      <c r="AL375" s="22"/>
      <c r="AM375" s="23"/>
      <c r="AN375" s="23"/>
      <c r="AO375" s="22"/>
      <c r="AP375" s="205"/>
      <c r="AQ375" s="22"/>
      <c r="AR375" s="22"/>
      <c r="BG375" s="26"/>
      <c r="BS375" s="26"/>
    </row>
    <row r="376" spans="24:71" x14ac:dyDescent="0.2">
      <c r="X376" s="20"/>
      <c r="Y376" s="20"/>
      <c r="Z376" s="20"/>
      <c r="AA376" s="20"/>
      <c r="AB376" s="20"/>
      <c r="AC376" s="21"/>
      <c r="AD376" s="21"/>
      <c r="AE376" s="21"/>
      <c r="AF376" s="21"/>
      <c r="AG376" s="20"/>
      <c r="AH376" s="22"/>
      <c r="AI376" s="22"/>
      <c r="AJ376" s="22"/>
      <c r="AK376" s="22"/>
      <c r="AL376" s="22"/>
      <c r="AM376" s="23"/>
      <c r="AN376" s="23"/>
      <c r="AO376" s="22"/>
      <c r="AP376" s="205"/>
      <c r="AQ376" s="22"/>
      <c r="AR376" s="22"/>
      <c r="BG376" s="26"/>
      <c r="BS376" s="26"/>
    </row>
    <row r="377" spans="24:71" x14ac:dyDescent="0.2">
      <c r="X377" s="20"/>
      <c r="Y377" s="20"/>
      <c r="Z377" s="20"/>
      <c r="AA377" s="20"/>
      <c r="AB377" s="20"/>
      <c r="AC377" s="21"/>
      <c r="AD377" s="21"/>
      <c r="AE377" s="21"/>
      <c r="AF377" s="21"/>
      <c r="AG377" s="20"/>
      <c r="AH377" s="22"/>
      <c r="AI377" s="22"/>
      <c r="AJ377" s="22"/>
      <c r="AK377" s="22"/>
      <c r="AL377" s="22"/>
      <c r="AM377" s="23"/>
      <c r="AN377" s="23"/>
      <c r="AO377" s="22"/>
      <c r="AP377" s="205"/>
      <c r="AQ377" s="22"/>
      <c r="AR377" s="22"/>
      <c r="BG377" s="26"/>
      <c r="BS377" s="26"/>
    </row>
    <row r="378" spans="24:71" x14ac:dyDescent="0.2">
      <c r="X378" s="20"/>
      <c r="Y378" s="20"/>
      <c r="Z378" s="20"/>
      <c r="AA378" s="20"/>
      <c r="AB378" s="20"/>
      <c r="AC378" s="21"/>
      <c r="AD378" s="21"/>
      <c r="AE378" s="21"/>
      <c r="AF378" s="21"/>
      <c r="AG378" s="20"/>
      <c r="AH378" s="22"/>
      <c r="AI378" s="22"/>
      <c r="AJ378" s="22"/>
      <c r="AK378" s="22"/>
      <c r="AL378" s="22"/>
      <c r="AM378" s="23"/>
      <c r="AN378" s="23"/>
      <c r="AO378" s="22"/>
      <c r="AQ378" s="22"/>
      <c r="AR378" s="22"/>
      <c r="BG378" s="26"/>
      <c r="BS378" s="26"/>
    </row>
    <row r="379" spans="24:71" x14ac:dyDescent="0.2">
      <c r="X379" s="20"/>
      <c r="Y379" s="20"/>
      <c r="Z379" s="20"/>
      <c r="AA379" s="20"/>
      <c r="AB379" s="20"/>
      <c r="AC379" s="21"/>
      <c r="AD379" s="21"/>
      <c r="AE379" s="21"/>
      <c r="AF379" s="21"/>
      <c r="AG379" s="20"/>
      <c r="AH379" s="22"/>
      <c r="AI379" s="22"/>
      <c r="AJ379" s="22"/>
      <c r="AK379" s="22"/>
      <c r="AL379" s="22"/>
      <c r="AM379" s="23"/>
      <c r="AN379" s="23"/>
      <c r="AO379" s="22"/>
      <c r="AQ379" s="22"/>
      <c r="AR379" s="22"/>
      <c r="BG379" s="26"/>
      <c r="BS379" s="26"/>
    </row>
    <row r="380" spans="24:71" x14ac:dyDescent="0.2">
      <c r="AF380" s="21"/>
      <c r="AG380" s="20"/>
      <c r="AH380" s="22"/>
      <c r="AI380" s="22"/>
      <c r="AJ380" s="22"/>
      <c r="AK380" s="22"/>
      <c r="AL380" s="22"/>
      <c r="AM380" s="23"/>
      <c r="AN380" s="23"/>
      <c r="AO380" s="22"/>
      <c r="AQ380" s="22"/>
      <c r="AR380" s="22"/>
    </row>
    <row r="381" spans="24:71" x14ac:dyDescent="0.2">
      <c r="AG381" s="20"/>
      <c r="AH381" s="22"/>
      <c r="AI381" s="22"/>
      <c r="AJ381" s="22"/>
      <c r="AK381" s="22"/>
      <c r="AL381" s="22"/>
      <c r="AM381" s="23"/>
      <c r="AN381" s="23"/>
      <c r="AO381" s="22"/>
      <c r="AQ381" s="22"/>
    </row>
    <row r="382" spans="24:71" x14ac:dyDescent="0.2">
      <c r="AG382" s="20"/>
    </row>
    <row r="383" spans="24:71" x14ac:dyDescent="0.2">
      <c r="AG383" s="20"/>
    </row>
    <row r="561" spans="46:66" x14ac:dyDescent="0.2">
      <c r="AT561" s="19"/>
      <c r="AU561" s="19"/>
      <c r="AV561" s="24"/>
      <c r="AW561" s="25"/>
      <c r="AX561" s="25"/>
      <c r="AY561" s="25"/>
      <c r="AZ561" s="25"/>
      <c r="BA561" s="25"/>
      <c r="BB561" s="25"/>
      <c r="BC561" s="25"/>
      <c r="BD561" s="26"/>
      <c r="BE561" s="26"/>
      <c r="BF561" s="26"/>
      <c r="BI561" s="26"/>
      <c r="BJ561" s="26"/>
      <c r="BK561" s="26"/>
      <c r="BL561" s="26"/>
      <c r="BM561" s="26"/>
      <c r="BN561" s="26"/>
    </row>
    <row r="562" spans="46:66" x14ac:dyDescent="0.2">
      <c r="AT562" s="19"/>
      <c r="AU562" s="19"/>
      <c r="AV562" s="24"/>
      <c r="AW562" s="25"/>
      <c r="AX562" s="25"/>
      <c r="AY562" s="25"/>
      <c r="AZ562" s="25"/>
      <c r="BA562" s="25"/>
      <c r="BB562" s="25"/>
      <c r="BC562" s="25"/>
      <c r="BD562" s="26"/>
      <c r="BE562" s="26"/>
      <c r="BF562" s="26"/>
      <c r="BI562" s="26"/>
      <c r="BJ562" s="26"/>
      <c r="BK562" s="26"/>
      <c r="BL562" s="26"/>
      <c r="BM562" s="26"/>
      <c r="BN562" s="26"/>
    </row>
    <row r="563" spans="46:66" x14ac:dyDescent="0.2">
      <c r="AT563" s="19"/>
      <c r="AU563" s="19"/>
      <c r="AV563" s="24"/>
      <c r="AW563" s="25"/>
      <c r="AX563" s="25"/>
      <c r="AY563" s="25"/>
      <c r="AZ563" s="25"/>
      <c r="BA563" s="25"/>
      <c r="BB563" s="25"/>
      <c r="BC563" s="25"/>
      <c r="BD563" s="26"/>
      <c r="BE563" s="26"/>
      <c r="BF563" s="26"/>
      <c r="BI563" s="26"/>
      <c r="BJ563" s="26"/>
      <c r="BK563" s="26"/>
      <c r="BL563" s="26"/>
      <c r="BM563" s="26"/>
      <c r="BN563" s="26"/>
    </row>
    <row r="564" spans="46:66" x14ac:dyDescent="0.2">
      <c r="AT564" s="19"/>
      <c r="AU564" s="19"/>
      <c r="AV564" s="24"/>
      <c r="AW564" s="25"/>
      <c r="AX564" s="25"/>
      <c r="AY564" s="25"/>
      <c r="AZ564" s="25"/>
      <c r="BA564" s="25"/>
      <c r="BB564" s="25"/>
      <c r="BC564" s="25"/>
      <c r="BD564" s="26"/>
      <c r="BE564" s="26"/>
      <c r="BF564" s="26"/>
      <c r="BI564" s="26"/>
      <c r="BJ564" s="26"/>
      <c r="BK564" s="26"/>
      <c r="BL564" s="26"/>
      <c r="BM564" s="26"/>
      <c r="BN564" s="26"/>
    </row>
    <row r="565" spans="46:66" x14ac:dyDescent="0.2">
      <c r="AT565" s="19"/>
      <c r="AU565" s="19"/>
      <c r="AV565" s="24"/>
      <c r="AW565" s="25"/>
      <c r="AX565" s="25"/>
      <c r="AY565" s="25"/>
      <c r="AZ565" s="25"/>
      <c r="BA565" s="25"/>
      <c r="BB565" s="25"/>
      <c r="BC565" s="25"/>
      <c r="BD565" s="26"/>
      <c r="BE565" s="26"/>
      <c r="BF565" s="26"/>
      <c r="BI565" s="26"/>
      <c r="BJ565" s="26"/>
      <c r="BK565" s="26"/>
      <c r="BL565" s="26"/>
      <c r="BM565" s="26"/>
      <c r="BN565" s="26"/>
    </row>
    <row r="566" spans="46:66" x14ac:dyDescent="0.2">
      <c r="AT566" s="19"/>
      <c r="AU566" s="19"/>
      <c r="AV566" s="24"/>
      <c r="AW566" s="25"/>
      <c r="AX566" s="25"/>
      <c r="AY566" s="25"/>
      <c r="AZ566" s="25"/>
      <c r="BA566" s="25"/>
      <c r="BB566" s="25"/>
      <c r="BC566" s="25"/>
      <c r="BD566" s="26"/>
      <c r="BE566" s="26"/>
      <c r="BF566" s="26"/>
      <c r="BI566" s="26"/>
      <c r="BJ566" s="26"/>
      <c r="BK566" s="26"/>
      <c r="BL566" s="26"/>
      <c r="BM566" s="26"/>
      <c r="BN566" s="26"/>
    </row>
    <row r="567" spans="46:66" x14ac:dyDescent="0.2">
      <c r="AT567" s="19"/>
      <c r="AU567" s="19"/>
      <c r="AV567" s="24"/>
      <c r="AW567" s="25"/>
      <c r="AX567" s="25"/>
      <c r="AY567" s="25"/>
      <c r="AZ567" s="25"/>
      <c r="BA567" s="25"/>
      <c r="BB567" s="25"/>
      <c r="BC567" s="25"/>
      <c r="BD567" s="26"/>
      <c r="BE567" s="26"/>
      <c r="BF567" s="26"/>
      <c r="BI567" s="26"/>
      <c r="BJ567" s="26"/>
      <c r="BK567" s="26"/>
      <c r="BL567" s="26"/>
      <c r="BM567" s="26"/>
      <c r="BN567" s="26"/>
    </row>
    <row r="568" spans="46:66" x14ac:dyDescent="0.2">
      <c r="AT568" s="19"/>
      <c r="AU568" s="19"/>
      <c r="AV568" s="24"/>
      <c r="AW568" s="25"/>
      <c r="AX568" s="25"/>
      <c r="AY568" s="25"/>
      <c r="AZ568" s="25"/>
      <c r="BA568" s="25"/>
      <c r="BB568" s="25"/>
      <c r="BC568" s="25"/>
      <c r="BD568" s="26"/>
      <c r="BE568" s="26"/>
      <c r="BF568" s="26"/>
      <c r="BI568" s="26"/>
      <c r="BJ568" s="26"/>
      <c r="BK568" s="26"/>
      <c r="BL568" s="26"/>
      <c r="BM568" s="26"/>
      <c r="BN568" s="26"/>
    </row>
    <row r="569" spans="46:66" x14ac:dyDescent="0.2">
      <c r="AT569" s="19"/>
      <c r="AU569" s="19"/>
      <c r="AV569" s="24"/>
      <c r="AW569" s="25"/>
      <c r="AX569" s="25"/>
      <c r="AY569" s="25"/>
      <c r="AZ569" s="25"/>
      <c r="BA569" s="25"/>
      <c r="BB569" s="25"/>
      <c r="BC569" s="25"/>
      <c r="BD569" s="26"/>
      <c r="BE569" s="26"/>
      <c r="BF569" s="26"/>
      <c r="BI569" s="26"/>
      <c r="BJ569" s="26"/>
      <c r="BK569" s="26"/>
      <c r="BL569" s="26"/>
      <c r="BM569" s="26"/>
      <c r="BN569" s="26"/>
    </row>
    <row r="570" spans="46:66" x14ac:dyDescent="0.2">
      <c r="AT570" s="19"/>
      <c r="AU570" s="19"/>
      <c r="AV570" s="24"/>
      <c r="AW570" s="25"/>
      <c r="AX570" s="25"/>
      <c r="AY570" s="25"/>
      <c r="AZ570" s="25"/>
      <c r="BA570" s="25"/>
      <c r="BB570" s="25"/>
      <c r="BC570" s="25"/>
      <c r="BD570" s="26"/>
      <c r="BE570" s="26"/>
      <c r="BF570" s="26"/>
      <c r="BI570" s="26"/>
      <c r="BJ570" s="26"/>
      <c r="BK570" s="26"/>
      <c r="BL570" s="26"/>
      <c r="BM570" s="26"/>
      <c r="BN570" s="26"/>
    </row>
    <row r="571" spans="46:66" x14ac:dyDescent="0.2">
      <c r="AT571" s="19"/>
      <c r="AU571" s="19"/>
      <c r="AV571" s="24"/>
      <c r="AW571" s="25"/>
      <c r="AX571" s="25"/>
      <c r="AY571" s="25"/>
      <c r="AZ571" s="25"/>
      <c r="BA571" s="25"/>
      <c r="BB571" s="25"/>
      <c r="BC571" s="25"/>
      <c r="BD571" s="26"/>
      <c r="BE571" s="26"/>
      <c r="BF571" s="26"/>
      <c r="BI571" s="26"/>
      <c r="BJ571" s="26"/>
      <c r="BK571" s="26"/>
      <c r="BL571" s="26"/>
      <c r="BM571" s="26"/>
      <c r="BN571" s="26"/>
    </row>
    <row r="572" spans="46:66" x14ac:dyDescent="0.2">
      <c r="AT572" s="19"/>
      <c r="AU572" s="19"/>
      <c r="AV572" s="24"/>
      <c r="AW572" s="25"/>
      <c r="AX572" s="25"/>
      <c r="AY572" s="25"/>
      <c r="AZ572" s="25"/>
      <c r="BA572" s="25"/>
      <c r="BB572" s="25"/>
      <c r="BC572" s="25"/>
      <c r="BD572" s="26"/>
      <c r="BE572" s="26"/>
      <c r="BF572" s="26"/>
      <c r="BI572" s="26"/>
      <c r="BJ572" s="26"/>
      <c r="BK572" s="26"/>
      <c r="BL572" s="26"/>
      <c r="BM572" s="26"/>
      <c r="BN572" s="26"/>
    </row>
    <row r="573" spans="46:66" x14ac:dyDescent="0.2">
      <c r="AT573" s="19"/>
      <c r="AU573" s="19"/>
      <c r="AV573" s="24"/>
      <c r="AW573" s="25"/>
      <c r="AX573" s="25"/>
      <c r="AY573" s="25"/>
      <c r="AZ573" s="25"/>
      <c r="BA573" s="25"/>
      <c r="BB573" s="25"/>
      <c r="BC573" s="25"/>
      <c r="BD573" s="26"/>
      <c r="BE573" s="26"/>
      <c r="BF573" s="26"/>
      <c r="BI573" s="26"/>
      <c r="BJ573" s="26"/>
      <c r="BK573" s="26"/>
      <c r="BL573" s="26"/>
      <c r="BM573" s="26"/>
      <c r="BN573" s="26"/>
    </row>
    <row r="574" spans="46:66" x14ac:dyDescent="0.2">
      <c r="AT574" s="19"/>
      <c r="AU574" s="19"/>
      <c r="AV574" s="24"/>
      <c r="AW574" s="25"/>
      <c r="AX574" s="25"/>
      <c r="AY574" s="25"/>
      <c r="AZ574" s="25"/>
      <c r="BA574" s="25"/>
      <c r="BB574" s="25"/>
      <c r="BC574" s="25"/>
      <c r="BD574" s="26"/>
      <c r="BE574" s="26"/>
      <c r="BF574" s="26"/>
      <c r="BI574" s="26"/>
      <c r="BJ574" s="26"/>
      <c r="BK574" s="26"/>
      <c r="BL574" s="26"/>
      <c r="BM574" s="26"/>
      <c r="BN574" s="26"/>
    </row>
    <row r="575" spans="46:66" x14ac:dyDescent="0.2">
      <c r="AT575" s="19"/>
      <c r="AU575" s="19"/>
      <c r="AV575" s="24"/>
      <c r="AW575" s="25"/>
      <c r="AX575" s="25"/>
      <c r="AY575" s="25"/>
      <c r="AZ575" s="25"/>
      <c r="BA575" s="25"/>
      <c r="BB575" s="25"/>
      <c r="BC575" s="25"/>
      <c r="BD575" s="26"/>
      <c r="BE575" s="26"/>
      <c r="BF575" s="26"/>
      <c r="BI575" s="26"/>
      <c r="BJ575" s="26"/>
      <c r="BK575" s="26"/>
      <c r="BL575" s="26"/>
      <c r="BM575" s="26"/>
      <c r="BN575" s="26"/>
    </row>
    <row r="576" spans="46:66" x14ac:dyDescent="0.2">
      <c r="AT576" s="19"/>
      <c r="AU576" s="19"/>
      <c r="AV576" s="24"/>
      <c r="AW576" s="25"/>
      <c r="AX576" s="25"/>
      <c r="AY576" s="25"/>
      <c r="AZ576" s="25"/>
      <c r="BA576" s="25"/>
      <c r="BB576" s="25"/>
      <c r="BC576" s="25"/>
      <c r="BD576" s="26"/>
      <c r="BE576" s="26"/>
      <c r="BF576" s="26"/>
      <c r="BI576" s="26"/>
      <c r="BJ576" s="26"/>
      <c r="BK576" s="26"/>
      <c r="BL576" s="26"/>
      <c r="BM576" s="26"/>
      <c r="BN576" s="26"/>
    </row>
    <row r="577" spans="46:66" x14ac:dyDescent="0.2">
      <c r="AT577" s="19"/>
      <c r="AU577" s="19"/>
      <c r="AV577" s="24"/>
      <c r="AW577" s="25"/>
      <c r="AX577" s="25"/>
      <c r="AY577" s="25"/>
      <c r="AZ577" s="25"/>
      <c r="BA577" s="25"/>
      <c r="BB577" s="25"/>
      <c r="BC577" s="25"/>
      <c r="BD577" s="26"/>
      <c r="BE577" s="26"/>
      <c r="BF577" s="26"/>
      <c r="BI577" s="26"/>
      <c r="BJ577" s="26"/>
      <c r="BK577" s="26"/>
      <c r="BL577" s="26"/>
      <c r="BM577" s="26"/>
      <c r="BN577" s="26"/>
    </row>
    <row r="578" spans="46:66" x14ac:dyDescent="0.2">
      <c r="AT578" s="19"/>
      <c r="AU578" s="19"/>
      <c r="AV578" s="24"/>
      <c r="AW578" s="25"/>
      <c r="AX578" s="25"/>
      <c r="AY578" s="25"/>
      <c r="AZ578" s="25"/>
      <c r="BA578" s="25"/>
      <c r="BB578" s="25"/>
      <c r="BC578" s="25"/>
      <c r="BD578" s="26"/>
      <c r="BE578" s="26"/>
      <c r="BF578" s="26"/>
      <c r="BI578" s="26"/>
      <c r="BJ578" s="26"/>
      <c r="BK578" s="26"/>
      <c r="BL578" s="26"/>
      <c r="BM578" s="26"/>
      <c r="BN578" s="26"/>
    </row>
    <row r="579" spans="46:66" x14ac:dyDescent="0.2">
      <c r="AT579" s="19"/>
      <c r="AU579" s="19"/>
      <c r="AV579" s="24"/>
      <c r="AW579" s="25"/>
      <c r="AX579" s="25"/>
      <c r="AY579" s="25"/>
      <c r="AZ579" s="25"/>
      <c r="BA579" s="25"/>
      <c r="BB579" s="25"/>
      <c r="BC579" s="25"/>
      <c r="BD579" s="26"/>
      <c r="BE579" s="26"/>
      <c r="BF579" s="26"/>
      <c r="BI579" s="26"/>
      <c r="BJ579" s="26"/>
      <c r="BK579" s="26"/>
      <c r="BL579" s="26"/>
      <c r="BM579" s="26"/>
      <c r="BN579" s="26"/>
    </row>
    <row r="580" spans="46:66" x14ac:dyDescent="0.2">
      <c r="AT580" s="19"/>
      <c r="AU580" s="19"/>
      <c r="AV580" s="24"/>
      <c r="AW580" s="25"/>
      <c r="AX580" s="25"/>
      <c r="AY580" s="25"/>
      <c r="AZ580" s="25"/>
      <c r="BA580" s="25"/>
      <c r="BB580" s="25"/>
      <c r="BC580" s="25"/>
      <c r="BD580" s="26"/>
      <c r="BE580" s="26"/>
      <c r="BF580" s="26"/>
      <c r="BI580" s="26"/>
      <c r="BJ580" s="26"/>
      <c r="BK580" s="26"/>
      <c r="BL580" s="26"/>
      <c r="BM580" s="26"/>
      <c r="BN580" s="26"/>
    </row>
    <row r="581" spans="46:66" x14ac:dyDescent="0.2">
      <c r="AT581" s="19"/>
      <c r="AU581" s="19"/>
      <c r="AV581" s="24"/>
      <c r="AW581" s="25"/>
      <c r="AX581" s="25"/>
      <c r="AY581" s="25"/>
      <c r="AZ581" s="25"/>
      <c r="BA581" s="25"/>
      <c r="BB581" s="25"/>
      <c r="BC581" s="25"/>
      <c r="BD581" s="26"/>
      <c r="BE581" s="26"/>
      <c r="BF581" s="26"/>
      <c r="BI581" s="26"/>
      <c r="BJ581" s="26"/>
      <c r="BK581" s="26"/>
      <c r="BL581" s="26"/>
      <c r="BM581" s="26"/>
      <c r="BN581" s="26"/>
    </row>
    <row r="582" spans="46:66" x14ac:dyDescent="0.2">
      <c r="AT582" s="19"/>
      <c r="AU582" s="19"/>
      <c r="AV582" s="24"/>
      <c r="AW582" s="25"/>
      <c r="AX582" s="25"/>
      <c r="AY582" s="25"/>
      <c r="AZ582" s="25"/>
      <c r="BA582" s="25"/>
      <c r="BB582" s="25"/>
      <c r="BC582" s="25"/>
      <c r="BD582" s="26"/>
      <c r="BE582" s="26"/>
      <c r="BF582" s="26"/>
      <c r="BI582" s="26"/>
      <c r="BJ582" s="26"/>
      <c r="BK582" s="26"/>
      <c r="BL582" s="26"/>
      <c r="BM582" s="26"/>
      <c r="BN582" s="26"/>
    </row>
    <row r="583" spans="46:66" x14ac:dyDescent="0.2">
      <c r="AT583" s="19"/>
      <c r="AU583" s="19"/>
      <c r="AV583" s="24"/>
      <c r="AW583" s="25"/>
      <c r="AX583" s="25"/>
      <c r="AY583" s="25"/>
      <c r="AZ583" s="25"/>
      <c r="BA583" s="25"/>
      <c r="BB583" s="25"/>
      <c r="BC583" s="25"/>
      <c r="BD583" s="26"/>
      <c r="BE583" s="26"/>
      <c r="BF583" s="26"/>
      <c r="BI583" s="26"/>
      <c r="BJ583" s="26"/>
      <c r="BK583" s="26"/>
      <c r="BL583" s="26"/>
      <c r="BM583" s="26"/>
      <c r="BN583" s="26"/>
    </row>
    <row r="584" spans="46:66" x14ac:dyDescent="0.2">
      <c r="AT584" s="19"/>
      <c r="AU584" s="19"/>
      <c r="AV584" s="24"/>
      <c r="AW584" s="25"/>
      <c r="AX584" s="25"/>
      <c r="AY584" s="25"/>
      <c r="AZ584" s="25"/>
      <c r="BA584" s="25"/>
      <c r="BB584" s="25"/>
      <c r="BC584" s="25"/>
      <c r="BD584" s="26"/>
      <c r="BE584" s="26"/>
      <c r="BF584" s="26"/>
      <c r="BI584" s="26"/>
      <c r="BJ584" s="26"/>
      <c r="BK584" s="26"/>
      <c r="BL584" s="26"/>
      <c r="BM584" s="26"/>
      <c r="BN584" s="26"/>
    </row>
    <row r="585" spans="46:66" x14ac:dyDescent="0.2">
      <c r="AT585" s="19"/>
      <c r="AU585" s="19"/>
      <c r="AV585" s="24"/>
      <c r="AW585" s="25"/>
      <c r="AX585" s="25"/>
      <c r="AY585" s="25"/>
      <c r="AZ585" s="25"/>
      <c r="BA585" s="25"/>
      <c r="BB585" s="25"/>
      <c r="BC585" s="25"/>
      <c r="BD585" s="26"/>
      <c r="BE585" s="26"/>
      <c r="BF585" s="26"/>
      <c r="BI585" s="26"/>
      <c r="BJ585" s="26"/>
      <c r="BK585" s="26"/>
      <c r="BL585" s="26"/>
      <c r="BM585" s="26"/>
      <c r="BN585" s="26"/>
    </row>
    <row r="586" spans="46:66" x14ac:dyDescent="0.2">
      <c r="AT586" s="19"/>
      <c r="AU586" s="19"/>
      <c r="AV586" s="24"/>
      <c r="AW586" s="25"/>
      <c r="AX586" s="25"/>
      <c r="AY586" s="25"/>
      <c r="AZ586" s="25"/>
      <c r="BA586" s="25"/>
      <c r="BB586" s="25"/>
      <c r="BC586" s="25"/>
      <c r="BD586" s="26"/>
      <c r="BE586" s="26"/>
      <c r="BF586" s="26"/>
      <c r="BI586" s="26"/>
      <c r="BJ586" s="26"/>
      <c r="BK586" s="26"/>
      <c r="BL586" s="26"/>
      <c r="BM586" s="26"/>
      <c r="BN586" s="26"/>
    </row>
    <row r="587" spans="46:66" x14ac:dyDescent="0.2">
      <c r="AT587" s="19"/>
      <c r="AU587" s="19"/>
      <c r="AV587" s="24"/>
      <c r="AW587" s="25"/>
      <c r="AX587" s="25"/>
      <c r="AY587" s="25"/>
      <c r="AZ587" s="25"/>
      <c r="BA587" s="25"/>
      <c r="BB587" s="25"/>
      <c r="BC587" s="25"/>
      <c r="BD587" s="26"/>
      <c r="BE587" s="26"/>
      <c r="BF587" s="26"/>
      <c r="BI587" s="26"/>
      <c r="BJ587" s="26"/>
      <c r="BK587" s="26"/>
      <c r="BL587" s="26"/>
      <c r="BM587" s="26"/>
      <c r="BN587" s="26"/>
    </row>
    <row r="588" spans="46:66" x14ac:dyDescent="0.2">
      <c r="AT588" s="19"/>
      <c r="AU588" s="19"/>
      <c r="AV588" s="24"/>
      <c r="AW588" s="25"/>
      <c r="AX588" s="25"/>
      <c r="AY588" s="25"/>
      <c r="AZ588" s="25"/>
      <c r="BA588" s="25"/>
      <c r="BB588" s="25"/>
      <c r="BC588" s="25"/>
      <c r="BD588" s="26"/>
      <c r="BE588" s="26"/>
      <c r="BF588" s="26"/>
      <c r="BI588" s="26"/>
      <c r="BJ588" s="26"/>
      <c r="BK588" s="26"/>
      <c r="BL588" s="26"/>
      <c r="BM588" s="26"/>
      <c r="BN588" s="26"/>
    </row>
    <row r="589" spans="46:66" x14ac:dyDescent="0.2">
      <c r="AT589" s="19"/>
      <c r="AU589" s="19"/>
      <c r="AV589" s="24"/>
      <c r="AW589" s="25"/>
      <c r="AX589" s="25"/>
      <c r="AY589" s="25"/>
      <c r="AZ589" s="25"/>
      <c r="BA589" s="25"/>
      <c r="BB589" s="25"/>
      <c r="BC589" s="25"/>
      <c r="BD589" s="26"/>
      <c r="BE589" s="26"/>
      <c r="BF589" s="26"/>
      <c r="BI589" s="26"/>
      <c r="BJ589" s="26"/>
      <c r="BK589" s="26"/>
      <c r="BL589" s="26"/>
      <c r="BM589" s="26"/>
      <c r="BN589" s="26"/>
    </row>
    <row r="590" spans="46:66" x14ac:dyDescent="0.2">
      <c r="AT590" s="19"/>
      <c r="AU590" s="19"/>
      <c r="AV590" s="24"/>
      <c r="AW590" s="25"/>
      <c r="AX590" s="25"/>
      <c r="AY590" s="25"/>
      <c r="AZ590" s="25"/>
      <c r="BA590" s="25"/>
      <c r="BB590" s="25"/>
      <c r="BC590" s="25"/>
      <c r="BD590" s="26"/>
      <c r="BE590" s="26"/>
      <c r="BF590" s="26"/>
      <c r="BI590" s="26"/>
      <c r="BJ590" s="26"/>
      <c r="BK590" s="26"/>
      <c r="BL590" s="26"/>
      <c r="BM590" s="26"/>
      <c r="BN590" s="26"/>
    </row>
    <row r="591" spans="46:66" x14ac:dyDescent="0.2">
      <c r="AT591" s="19"/>
      <c r="AU591" s="19"/>
      <c r="AV591" s="24"/>
      <c r="AW591" s="25"/>
      <c r="AX591" s="25"/>
      <c r="AY591" s="25"/>
      <c r="AZ591" s="25"/>
      <c r="BA591" s="25"/>
      <c r="BB591" s="25"/>
      <c r="BC591" s="25"/>
      <c r="BD591" s="26"/>
      <c r="BE591" s="26"/>
      <c r="BF591" s="26"/>
      <c r="BI591" s="26"/>
      <c r="BJ591" s="26"/>
      <c r="BK591" s="26"/>
      <c r="BL591" s="26"/>
      <c r="BM591" s="26"/>
      <c r="BN591" s="26"/>
    </row>
    <row r="592" spans="46:66" x14ac:dyDescent="0.2">
      <c r="AT592" s="19"/>
      <c r="AU592" s="19"/>
      <c r="AV592" s="24"/>
      <c r="AW592" s="25"/>
      <c r="AX592" s="25"/>
      <c r="AY592" s="25"/>
      <c r="AZ592" s="25"/>
      <c r="BA592" s="25"/>
      <c r="BB592" s="25"/>
      <c r="BC592" s="25"/>
      <c r="BD592" s="26"/>
      <c r="BE592" s="26"/>
      <c r="BF592" s="26"/>
      <c r="BI592" s="26"/>
      <c r="BJ592" s="26"/>
      <c r="BK592" s="26"/>
      <c r="BL592" s="26"/>
      <c r="BM592" s="26"/>
      <c r="BN592" s="26"/>
    </row>
    <row r="593" spans="46:66" x14ac:dyDescent="0.2">
      <c r="AT593" s="19"/>
      <c r="AU593" s="19"/>
      <c r="AV593" s="24"/>
      <c r="AW593" s="25"/>
      <c r="AX593" s="25"/>
      <c r="AY593" s="25"/>
      <c r="AZ593" s="25"/>
      <c r="BA593" s="25"/>
      <c r="BB593" s="25"/>
      <c r="BC593" s="25"/>
      <c r="BD593" s="26"/>
      <c r="BE593" s="26"/>
      <c r="BF593" s="26"/>
      <c r="BI593" s="26"/>
      <c r="BJ593" s="26"/>
      <c r="BK593" s="26"/>
      <c r="BL593" s="26"/>
      <c r="BM593" s="26"/>
      <c r="BN593" s="26"/>
    </row>
    <row r="594" spans="46:66" x14ac:dyDescent="0.2">
      <c r="AT594" s="19"/>
      <c r="AU594" s="19"/>
      <c r="AV594" s="24"/>
      <c r="AW594" s="25"/>
      <c r="AX594" s="25"/>
      <c r="AY594" s="25"/>
      <c r="AZ594" s="25"/>
      <c r="BA594" s="25"/>
      <c r="BB594" s="25"/>
      <c r="BC594" s="25"/>
      <c r="BD594" s="26"/>
      <c r="BE594" s="26"/>
      <c r="BF594" s="26"/>
      <c r="BI594" s="26"/>
      <c r="BJ594" s="26"/>
      <c r="BK594" s="26"/>
      <c r="BL594" s="26"/>
      <c r="BM594" s="26"/>
      <c r="BN594" s="26"/>
    </row>
    <row r="595" spans="46:66" x14ac:dyDescent="0.2">
      <c r="AT595" s="19"/>
      <c r="AU595" s="19"/>
      <c r="AV595" s="24"/>
      <c r="AW595" s="25"/>
      <c r="AX595" s="25"/>
      <c r="AY595" s="25"/>
      <c r="AZ595" s="25"/>
      <c r="BA595" s="25"/>
      <c r="BB595" s="25"/>
      <c r="BC595" s="25"/>
      <c r="BD595" s="26"/>
      <c r="BE595" s="26"/>
      <c r="BF595" s="26"/>
      <c r="BI595" s="26"/>
      <c r="BJ595" s="26"/>
      <c r="BK595" s="26"/>
      <c r="BL595" s="26"/>
      <c r="BM595" s="26"/>
      <c r="BN595" s="26"/>
    </row>
    <row r="596" spans="46:66" x14ac:dyDescent="0.2">
      <c r="AT596" s="19"/>
      <c r="AU596" s="19"/>
      <c r="AV596" s="24"/>
      <c r="AW596" s="25"/>
      <c r="AX596" s="25"/>
      <c r="AY596" s="25"/>
      <c r="AZ596" s="25"/>
      <c r="BA596" s="25"/>
      <c r="BB596" s="25"/>
      <c r="BC596" s="25"/>
      <c r="BD596" s="26"/>
      <c r="BE596" s="26"/>
      <c r="BF596" s="26"/>
      <c r="BI596" s="26"/>
      <c r="BJ596" s="26"/>
      <c r="BK596" s="26"/>
      <c r="BL596" s="26"/>
      <c r="BM596" s="26"/>
      <c r="BN596" s="26"/>
    </row>
    <row r="597" spans="46:66" x14ac:dyDescent="0.2">
      <c r="AT597" s="19"/>
      <c r="AU597" s="19"/>
      <c r="AV597" s="24"/>
      <c r="AW597" s="25"/>
      <c r="AX597" s="25"/>
      <c r="AY597" s="25"/>
      <c r="AZ597" s="25"/>
      <c r="BA597" s="25"/>
      <c r="BB597" s="25"/>
      <c r="BC597" s="25"/>
      <c r="BD597" s="26"/>
      <c r="BE597" s="26"/>
      <c r="BF597" s="26"/>
      <c r="BI597" s="26"/>
      <c r="BJ597" s="26"/>
      <c r="BK597" s="26"/>
      <c r="BL597" s="26"/>
      <c r="BM597" s="26"/>
      <c r="BN597" s="26"/>
    </row>
    <row r="598" spans="46:66" x14ac:dyDescent="0.2">
      <c r="AT598" s="19"/>
      <c r="AU598" s="19"/>
      <c r="AV598" s="24"/>
      <c r="AW598" s="25"/>
      <c r="AX598" s="25"/>
      <c r="AY598" s="25"/>
      <c r="AZ598" s="25"/>
      <c r="BA598" s="25"/>
      <c r="BB598" s="25"/>
      <c r="BC598" s="25"/>
      <c r="BD598" s="26"/>
      <c r="BE598" s="26"/>
      <c r="BF598" s="26"/>
      <c r="BI598" s="26"/>
      <c r="BJ598" s="26"/>
      <c r="BK598" s="26"/>
      <c r="BL598" s="26"/>
      <c r="BM598" s="26"/>
      <c r="BN598" s="26"/>
    </row>
    <row r="599" spans="46:66" x14ac:dyDescent="0.2">
      <c r="AT599" s="19"/>
      <c r="AU599" s="19"/>
      <c r="AV599" s="24"/>
      <c r="AW599" s="25"/>
      <c r="AX599" s="25"/>
      <c r="AY599" s="25"/>
      <c r="AZ599" s="25"/>
      <c r="BA599" s="25"/>
      <c r="BB599" s="25"/>
      <c r="BC599" s="25"/>
      <c r="BD599" s="26"/>
      <c r="BE599" s="26"/>
      <c r="BF599" s="26"/>
      <c r="BI599" s="26"/>
      <c r="BJ599" s="26"/>
      <c r="BK599" s="26"/>
      <c r="BL599" s="26"/>
      <c r="BM599" s="26"/>
      <c r="BN599" s="26"/>
    </row>
    <row r="600" spans="46:66" x14ac:dyDescent="0.2">
      <c r="AT600" s="19"/>
      <c r="AU600" s="19"/>
      <c r="AV600" s="24"/>
      <c r="AW600" s="25"/>
      <c r="AX600" s="25"/>
      <c r="AY600" s="25"/>
      <c r="AZ600" s="25"/>
      <c r="BA600" s="25"/>
      <c r="BB600" s="25"/>
      <c r="BC600" s="25"/>
      <c r="BD600" s="26"/>
      <c r="BE600" s="26"/>
      <c r="BF600" s="26"/>
      <c r="BI600" s="26"/>
      <c r="BJ600" s="26"/>
      <c r="BK600" s="26"/>
      <c r="BL600" s="26"/>
      <c r="BM600" s="26"/>
      <c r="BN600" s="26"/>
    </row>
    <row r="601" spans="46:66" x14ac:dyDescent="0.2">
      <c r="AT601" s="19"/>
      <c r="AU601" s="19"/>
      <c r="AV601" s="24"/>
      <c r="AW601" s="25"/>
      <c r="AX601" s="25"/>
      <c r="AY601" s="25"/>
      <c r="AZ601" s="25"/>
      <c r="BA601" s="25"/>
      <c r="BB601" s="25"/>
      <c r="BC601" s="25"/>
      <c r="BD601" s="26"/>
      <c r="BE601" s="26"/>
      <c r="BF601" s="26"/>
      <c r="BI601" s="26"/>
      <c r="BJ601" s="26"/>
      <c r="BK601" s="26"/>
      <c r="BL601" s="26"/>
      <c r="BM601" s="26"/>
      <c r="BN601" s="26"/>
    </row>
    <row r="602" spans="46:66" x14ac:dyDescent="0.2">
      <c r="AT602" s="19"/>
      <c r="AU602" s="19"/>
      <c r="AV602" s="24"/>
      <c r="AW602" s="25"/>
      <c r="AX602" s="25"/>
      <c r="AY602" s="25"/>
      <c r="AZ602" s="25"/>
      <c r="BA602" s="25"/>
      <c r="BB602" s="25"/>
      <c r="BC602" s="25"/>
      <c r="BD602" s="26"/>
      <c r="BE602" s="26"/>
      <c r="BF602" s="26"/>
      <c r="BI602" s="26"/>
      <c r="BJ602" s="26"/>
      <c r="BK602" s="26"/>
      <c r="BL602" s="26"/>
      <c r="BM602" s="26"/>
      <c r="BN602" s="26"/>
    </row>
  </sheetData>
  <sheetProtection password="E784" sheet="1" selectLockedCells="1"/>
  <mergeCells count="36">
    <mergeCell ref="J5:L5"/>
    <mergeCell ref="BH5:BL5"/>
    <mergeCell ref="BN5:BR5"/>
    <mergeCell ref="D7:G7"/>
    <mergeCell ref="J7:L7"/>
    <mergeCell ref="H21:H22"/>
    <mergeCell ref="I21:I22"/>
    <mergeCell ref="F22:G22"/>
    <mergeCell ref="B3:B4"/>
    <mergeCell ref="E5:F5"/>
    <mergeCell ref="D9:G9"/>
    <mergeCell ref="B11:N11"/>
    <mergeCell ref="J9:L9"/>
    <mergeCell ref="J13:L13"/>
    <mergeCell ref="J15:L15"/>
    <mergeCell ref="G42:N42"/>
    <mergeCell ref="F23:G23"/>
    <mergeCell ref="J23:N23"/>
    <mergeCell ref="F25:G25"/>
    <mergeCell ref="J25:N25"/>
    <mergeCell ref="F26:G26"/>
    <mergeCell ref="B28:F28"/>
    <mergeCell ref="F29:G29"/>
    <mergeCell ref="F30:G30"/>
    <mergeCell ref="F31:G31"/>
    <mergeCell ref="G39:I39"/>
    <mergeCell ref="J39:L39"/>
    <mergeCell ref="G54:I54"/>
    <mergeCell ref="J56:L56"/>
    <mergeCell ref="B60:D61"/>
    <mergeCell ref="E47:M47"/>
    <mergeCell ref="G49:I49"/>
    <mergeCell ref="G50:I50"/>
    <mergeCell ref="J50:L50"/>
    <mergeCell ref="G51:I51"/>
    <mergeCell ref="J51:L51"/>
  </mergeCells>
  <conditionalFormatting sqref="AP5:AP11 AP17:AP20">
    <cfRule type="expression" dxfId="142" priority="8" stopIfTrue="1">
      <formula>#REF!=AO5</formula>
    </cfRule>
  </conditionalFormatting>
  <conditionalFormatting sqref="B39">
    <cfRule type="expression" dxfId="141" priority="9" stopIfTrue="1">
      <formula>AND($J$39&lt;&gt;"",J47="")</formula>
    </cfRule>
  </conditionalFormatting>
  <conditionalFormatting sqref="N56:N57">
    <cfRule type="expression" dxfId="140" priority="10" stopIfTrue="1">
      <formula>BA23=TRUE</formula>
    </cfRule>
  </conditionalFormatting>
  <conditionalFormatting sqref="AE7:AE337">
    <cfRule type="expression" dxfId="139" priority="11" stopIfTrue="1">
      <formula>AND(AE7="",OR(AND($B$30&lt;&gt;"",Z7&lt;&gt;""),AND($C$30&lt;&gt;"",AA7&lt;&gt;""),AND($D$30&lt;&gt;"",AB7&lt;&gt;""),AND($E$30&lt;&gt;"",AC7&lt;&gt;""),AND($F$30&lt;&gt;"",AD7&lt;&gt;"")))</formula>
    </cfRule>
    <cfRule type="expression" dxfId="138" priority="12" stopIfTrue="1">
      <formula>AND(AE7&lt;&gt;"",Z7="",AA7="",AB7="",AC7="",AD7="")</formula>
    </cfRule>
  </conditionalFormatting>
  <conditionalFormatting sqref="G42:N42 G54:I54 G51:I51 M56 N40 M51:N51 N48 G49:M49">
    <cfRule type="cellIs" dxfId="137" priority="13" stopIfTrue="1" operator="notEqual">
      <formula>""</formula>
    </cfRule>
  </conditionalFormatting>
  <conditionalFormatting sqref="B42">
    <cfRule type="expression" dxfId="136" priority="14" stopIfTrue="1">
      <formula>$J$42&lt;&gt;""</formula>
    </cfRule>
  </conditionalFormatting>
  <conditionalFormatting sqref="B54">
    <cfRule type="expression" dxfId="135" priority="15" stopIfTrue="1">
      <formula>$J$56&lt;&gt;""</formula>
    </cfRule>
  </conditionalFormatting>
  <conditionalFormatting sqref="B51">
    <cfRule type="expression" dxfId="134" priority="16" stopIfTrue="1">
      <formula>AND($E$39="",$E$51&lt;&gt;"",$J$51&lt;&gt;"")</formula>
    </cfRule>
  </conditionalFormatting>
  <conditionalFormatting sqref="E42">
    <cfRule type="cellIs" dxfId="133" priority="17" stopIfTrue="1" operator="greaterThan">
      <formula>$E$41</formula>
    </cfRule>
  </conditionalFormatting>
  <conditionalFormatting sqref="E54">
    <cfRule type="cellIs" dxfId="132" priority="18" stopIfTrue="1" operator="greaterThan">
      <formula>$E$53</formula>
    </cfRule>
  </conditionalFormatting>
  <conditionalFormatting sqref="BQ342">
    <cfRule type="expression" dxfId="131" priority="19" stopIfTrue="1">
      <formula>$AR$30="ma"</formula>
    </cfRule>
  </conditionalFormatting>
  <conditionalFormatting sqref="BQ343">
    <cfRule type="expression" dxfId="130" priority="20" stopIfTrue="1">
      <formula>$AR$30="di"</formula>
    </cfRule>
  </conditionalFormatting>
  <conditionalFormatting sqref="BQ344">
    <cfRule type="expression" dxfId="129" priority="21" stopIfTrue="1">
      <formula>$AR$30="wo"</formula>
    </cfRule>
  </conditionalFormatting>
  <conditionalFormatting sqref="BQ345">
    <cfRule type="expression" dxfId="128" priority="22" stopIfTrue="1">
      <formula>$AR$30="do"</formula>
    </cfRule>
  </conditionalFormatting>
  <conditionalFormatting sqref="BQ346">
    <cfRule type="expression" dxfId="127" priority="23" stopIfTrue="1">
      <formula>$AR$30="vr"</formula>
    </cfRule>
  </conditionalFormatting>
  <conditionalFormatting sqref="BQ347">
    <cfRule type="expression" dxfId="126" priority="24" stopIfTrue="1">
      <formula>$AR$30="za"</formula>
    </cfRule>
  </conditionalFormatting>
  <conditionalFormatting sqref="BQ348">
    <cfRule type="expression" dxfId="125" priority="25" stopIfTrue="1">
      <formula>$AR$30="zo"</formula>
    </cfRule>
  </conditionalFormatting>
  <conditionalFormatting sqref="H22">
    <cfRule type="expression" dxfId="124" priority="6">
      <formula>$AP$25=TRUE</formula>
    </cfRule>
  </conditionalFormatting>
  <conditionalFormatting sqref="G5">
    <cfRule type="expression" dxfId="123" priority="1">
      <formula>AND(D13&lt;&gt;"",G5="")</formula>
    </cfRule>
    <cfRule type="expression" dxfId="122" priority="5">
      <formula>AND($E$39&lt;&gt;"",G5="")</formula>
    </cfRule>
  </conditionalFormatting>
  <conditionalFormatting sqref="G15">
    <cfRule type="cellIs" dxfId="121" priority="4" operator="notBetween">
      <formula>1.5</formula>
      <formula>1.875</formula>
    </cfRule>
  </conditionalFormatting>
  <conditionalFormatting sqref="J23:N24">
    <cfRule type="cellIs" dxfId="120" priority="3" operator="notEqual">
      <formula>""</formula>
    </cfRule>
  </conditionalFormatting>
  <conditionalFormatting sqref="J25:N25">
    <cfRule type="cellIs" dxfId="119" priority="2" operator="notEqual">
      <formula>""</formula>
    </cfRule>
  </conditionalFormatting>
  <conditionalFormatting sqref="G50:I50">
    <cfRule type="expression" dxfId="118" priority="26" stopIfTrue="1">
      <formula>AND($G$50&lt;&gt;"",SUM($Z$7:$AD$7)=0)</formula>
    </cfRule>
    <cfRule type="cellIs" dxfId="117" priority="27" stopIfTrue="1" operator="notEqual">
      <formula>""</formula>
    </cfRule>
  </conditionalFormatting>
  <conditionalFormatting sqref="J9:L9">
    <cfRule type="cellIs" dxfId="116" priority="49" stopIfTrue="1" operator="lessThan">
      <formula>MAX(E39,E42,E50,E54)-((8*365)+2)</formula>
    </cfRule>
  </conditionalFormatting>
  <conditionalFormatting sqref="L26">
    <cfRule type="expression" dxfId="115" priority="598" stopIfTrue="1">
      <formula>AND(H23="",H25="")</formula>
    </cfRule>
  </conditionalFormatting>
  <conditionalFormatting sqref="V7:V337">
    <cfRule type="expression" dxfId="114" priority="604" stopIfTrue="1">
      <formula>AND($V7="",OR(AND($B$30&lt;&gt;"",$Q7&lt;&gt;""),AND($C$30&lt;&gt;"",$R7&lt;&gt;""),AND($D$30&lt;&gt;"",$S7&lt;&gt;""),AND($E$30&lt;&gt;"",$T7&lt;&gt;""),AND($F$30&lt;&gt;"",$U7&lt;&gt;"")))</formula>
    </cfRule>
    <cfRule type="expression" dxfId="113" priority="605" stopIfTrue="1">
      <formula>AND(V7&lt;&gt;"",Q7="",R7="",S7="",T7="",U7="")</formula>
    </cfRule>
  </conditionalFormatting>
  <conditionalFormatting sqref="U7:U23">
    <cfRule type="expression" dxfId="112" priority="606" stopIfTrue="1">
      <formula>AND($U7&lt;&gt;"",OR($P7+4&gt;=$E$42,$P7+4&lt;$E$39))</formula>
    </cfRule>
    <cfRule type="expression" dxfId="111" priority="607" stopIfTrue="1">
      <formula>AND($O7&lt;&gt;"",$F$30&lt;&gt;"",$U7&lt;1,$AW7&lt;&gt;0,OR(AND($E$39&lt;&gt;"",$E$42=""),AND($E$41="",$E$42&lt;&gt;""),AND($E$42&lt;$E$41)))</formula>
    </cfRule>
    <cfRule type="expression" dxfId="110" priority="608" stopIfTrue="1">
      <formula>OR(AND($O7&lt;&gt;"",$F$30="",$U7&lt;&gt;""),AND($O7="",$U7&lt;&gt;""))</formula>
    </cfRule>
  </conditionalFormatting>
  <conditionalFormatting sqref="U24:U337">
    <cfRule type="expression" dxfId="109" priority="609" stopIfTrue="1">
      <formula>AND($U24&lt;&gt;"",OR($P25+4&gt;=$E$42,$P25+4&lt;$E$39))</formula>
    </cfRule>
    <cfRule type="expression" dxfId="108" priority="610" stopIfTrue="1">
      <formula>AND($O25&lt;&gt;"",$F$30&lt;&gt;"",$U24&lt;1,$AW24&lt;&gt;0,OR(AND($E$39&lt;&gt;"",$E$42=""),AND($E$41="",$E$42&lt;&gt;""),AND($E$42&lt;$E$41)))</formula>
    </cfRule>
    <cfRule type="expression" dxfId="107" priority="611" stopIfTrue="1">
      <formula>OR(AND($O25&lt;&gt;"",$F$30="",$U24&lt;&gt;""),AND($O25="",$U24&lt;&gt;""))</formula>
    </cfRule>
  </conditionalFormatting>
  <conditionalFormatting sqref="T7:T23">
    <cfRule type="expression" dxfId="106" priority="612" stopIfTrue="1">
      <formula>AND($T7&lt;&gt;"",OR($P7+3&gt;=$E$42,$P7+3&lt;$E$39))</formula>
    </cfRule>
    <cfRule type="expression" dxfId="105" priority="613" stopIfTrue="1">
      <formula>AND($O7&lt;&gt;"",$E$30&lt;&gt;"",$T7&lt;1,$AV7&lt;&gt;0,OR(AND($E$39&lt;&gt;"",$E$42=""),AND($E$41="",$E$42&lt;&gt;""),AND($E$42&lt;$E$41)))</formula>
    </cfRule>
    <cfRule type="expression" dxfId="104" priority="614" stopIfTrue="1">
      <formula>OR(AND($O7&lt;&gt;"",$E$30="",$T7&lt;&gt;""),AND($O7="",$T7&lt;&gt;""))</formula>
    </cfRule>
  </conditionalFormatting>
  <conditionalFormatting sqref="T24:T337">
    <cfRule type="expression" dxfId="103" priority="615" stopIfTrue="1">
      <formula>AND($T24&lt;&gt;"",OR($P25+3&gt;=$E$42,$P25+3&lt;$E$39))</formula>
    </cfRule>
    <cfRule type="expression" dxfId="102" priority="616" stopIfTrue="1">
      <formula>AND($O25&lt;&gt;"",$E$30&lt;&gt;"",$T24&lt;1,$AV24&lt;&gt;0,OR(AND($E$39&lt;&gt;"",$E$42=""),AND($E$41="",$E$42&lt;&gt;""),AND($E$42&lt;$E$41)))</formula>
    </cfRule>
    <cfRule type="expression" dxfId="101" priority="617" stopIfTrue="1">
      <formula>OR(AND($O25&lt;&gt;"",$E$30="",$T24&lt;&gt;""),AND($O25="",$T24&lt;&gt;""))</formula>
    </cfRule>
  </conditionalFormatting>
  <conditionalFormatting sqref="S7:S23">
    <cfRule type="expression" dxfId="100" priority="618" stopIfTrue="1">
      <formula>AND($S7&lt;&gt;"",OR($P7+2&gt;=$E$42,$P7+2&lt;$E$39))</formula>
    </cfRule>
    <cfRule type="expression" dxfId="99" priority="619" stopIfTrue="1">
      <formula>AND($O7&lt;&gt;"",$D$30&lt;&gt;"",$S7&lt;1,$AU7&lt;&gt;0,OR(AND($E$39&lt;&gt;"",$E$42=""),AND($E$41="",$E$42&lt;&gt;""),AND($E$42&lt;$E$41)))</formula>
    </cfRule>
    <cfRule type="expression" dxfId="98" priority="620" stopIfTrue="1">
      <formula>OR(AND($O7&lt;&gt;"",$D$30="",$S7&lt;&gt;""),AND($O7="",$S7&lt;&gt;""))</formula>
    </cfRule>
  </conditionalFormatting>
  <conditionalFormatting sqref="S24:S337">
    <cfRule type="expression" dxfId="97" priority="621" stopIfTrue="1">
      <formula>AND($S24&lt;&gt;"",OR($P25+2&gt;=$E$42,$P25+2&lt;$E$39))</formula>
    </cfRule>
    <cfRule type="expression" dxfId="96" priority="622" stopIfTrue="1">
      <formula>AND($O25&lt;&gt;"",$D$30&lt;&gt;"",$S24&lt;1,$AU24&lt;&gt;0,OR(AND($E$39&lt;&gt;"",$E$42=""),AND($E$41="",$E$42&lt;&gt;""),AND($E$42&lt;$E$41)))</formula>
    </cfRule>
    <cfRule type="expression" dxfId="95" priority="623" stopIfTrue="1">
      <formula>OR(AND($O25&lt;&gt;"",$D$30="",$S24&lt;&gt;""),AND($O25="",$S24&lt;&gt;""))</formula>
    </cfRule>
  </conditionalFormatting>
  <conditionalFormatting sqref="R7:R23">
    <cfRule type="expression" dxfId="94" priority="624" stopIfTrue="1">
      <formula>AND($R7&lt;&gt;"",OR($P7+1&gt;=$E$42,$P7+1&lt;$E$39))</formula>
    </cfRule>
    <cfRule type="expression" dxfId="93" priority="625" stopIfTrue="1">
      <formula>AND($O7&lt;&gt;"",$C$30&lt;&gt;"",$R7&lt;1,$AT7&lt;&gt;0,OR(AND($E$39&lt;&gt;"",$E$42=""),AND($E$41="",$E$42&lt;&gt;""),AND($E$42&lt;$E$41)))</formula>
    </cfRule>
    <cfRule type="expression" dxfId="92" priority="626" stopIfTrue="1">
      <formula>OR(AND($O7&lt;&gt;"",$C$30="",$R7&lt;&gt;""),AND($O7="",$R7&lt;&gt;""))</formula>
    </cfRule>
  </conditionalFormatting>
  <conditionalFormatting sqref="R24:R337">
    <cfRule type="expression" dxfId="91" priority="627" stopIfTrue="1">
      <formula>AND($R24&lt;&gt;"",OR($P25+1&gt;=$E$42,$P25+1&lt;$E$39))</formula>
    </cfRule>
    <cfRule type="expression" dxfId="90" priority="628" stopIfTrue="1">
      <formula>AND($O25&lt;&gt;"",$C$30&lt;&gt;"",$R24&lt;1,$AT24&lt;&gt;0,OR(AND($E$39&lt;&gt;"",$E$42=""),AND($E$41="",$E$42&lt;&gt;""),AND($E$42&lt;$E$41)))</formula>
    </cfRule>
    <cfRule type="expression" dxfId="89" priority="629" stopIfTrue="1">
      <formula>OR(AND($O25&lt;&gt;"",$C$30="",$R24&lt;&gt;""),AND($O25="",$R24&lt;&gt;""))</formula>
    </cfRule>
  </conditionalFormatting>
  <conditionalFormatting sqref="Q7:Q23">
    <cfRule type="expression" dxfId="88" priority="630" stopIfTrue="1">
      <formula>AND($Q7&lt;&gt;"",OR($P7&gt;=$E$42,$P7&lt;$E$39))</formula>
    </cfRule>
    <cfRule type="expression" dxfId="87" priority="631" stopIfTrue="1">
      <formula>AND($O7&lt;&gt;"",$B$30&lt;&gt;"",$Q7&lt;1,$AS7&lt;&gt;0,OR(AND($E$39&lt;&gt;"",$E$42=""),AND($E$41="",$E$42&lt;&gt;""),AND($E$42&lt;$E$41)))</formula>
    </cfRule>
    <cfRule type="expression" dxfId="86" priority="632" stopIfTrue="1">
      <formula>OR(AND($O7&lt;&gt;"",$B$30="",$Q7&lt;&gt;""),AND($O7="",$Q7&lt;&gt;""))</formula>
    </cfRule>
  </conditionalFormatting>
  <conditionalFormatting sqref="Q24:Q337">
    <cfRule type="expression" dxfId="85" priority="633" stopIfTrue="1">
      <formula>AND($Q24&lt;&gt;"",OR($P25&gt;=$E$42,$P25&lt;$E$39))</formula>
    </cfRule>
    <cfRule type="expression" dxfId="84" priority="634" stopIfTrue="1">
      <formula>AND($O25&lt;&gt;"",$B$30&lt;&gt;"",$Q24&lt;1,$AS24&lt;&gt;0,OR(AND($E$39&lt;&gt;"",$E$42=""),AND($E$41="",$E$42&lt;&gt;""),AND($E$42&lt;$E$41)))</formula>
    </cfRule>
    <cfRule type="expression" dxfId="83" priority="635" stopIfTrue="1">
      <formula>OR(AND($O25&lt;&gt;"",$B$30="",$Q24&lt;&gt;""),AND($O25="",$Q24&lt;&gt;""))</formula>
    </cfRule>
  </conditionalFormatting>
  <conditionalFormatting sqref="D13">
    <cfRule type="expression" dxfId="80" priority="653">
      <formula>AND($E$39&lt;&gt;"",D13="")</formula>
    </cfRule>
    <cfRule type="expression" dxfId="79" priority="654" stopIfTrue="1">
      <formula>AND(G13="",OR($D$13&gt;1.2,$AP$27="ongelijk"))</formula>
    </cfRule>
  </conditionalFormatting>
  <conditionalFormatting sqref="AB7:AB337">
    <cfRule type="expression" dxfId="78" priority="685" stopIfTrue="1">
      <formula>AND($AB7&lt;&gt;"",OR($Y7+2&gt;=$E$54,$Y7+2&lt;$AP$34))</formula>
    </cfRule>
    <cfRule type="expression" dxfId="77" priority="686" stopIfTrue="1">
      <formula>AND($X7&lt;&gt;"",$D$30&lt;&gt;"",$AB7&lt;1,$BB7&lt;&gt;0,$G$54="")</formula>
    </cfRule>
    <cfRule type="expression" dxfId="76" priority="687" stopIfTrue="1">
      <formula>OR(AND($X7&lt;&gt;"",$D$30="",$AB7&lt;&gt;""),AND($X7="",AB7&lt;&gt;""))</formula>
    </cfRule>
  </conditionalFormatting>
  <conditionalFormatting sqref="AC7:AC337">
    <cfRule type="expression" dxfId="75" priority="688" stopIfTrue="1">
      <formula>AND($AC7&lt;&gt;"",OR($Y7+3&gt;=$E$54,$Y7+3&lt;$AP$34))</formula>
    </cfRule>
    <cfRule type="expression" dxfId="74" priority="689" stopIfTrue="1">
      <formula>AND($X7&lt;&gt;"",$E$30&lt;&gt;"",$AC7&lt;1,$BC7&lt;&gt;0,$G$54="")</formula>
    </cfRule>
    <cfRule type="expression" dxfId="73" priority="690" stopIfTrue="1">
      <formula>OR(AND($X7&lt;&gt;"",$E$30="",$AC7&lt;&gt;""),AND($X7="",AC7&lt;&gt;""))</formula>
    </cfRule>
  </conditionalFormatting>
  <conditionalFormatting sqref="AD7:AD337">
    <cfRule type="expression" dxfId="72" priority="691" stopIfTrue="1">
      <formula>AND($AD7&lt;&gt;"",OR($Y7+4&gt;=$E$54,$Y7+4&lt;$AP$34))</formula>
    </cfRule>
    <cfRule type="expression" dxfId="71" priority="692" stopIfTrue="1">
      <formula>AND($X7&lt;&gt;"",$F$30&lt;&gt;"",$AD7&lt;1,$BD7&lt;&gt;0,$G$54="")</formula>
    </cfRule>
    <cfRule type="expression" dxfId="70" priority="693" stopIfTrue="1">
      <formula>OR(AND($X7&lt;&gt;"",$F$30="",$AD7&lt;&gt;""),AND($X7="",$AD7&lt;&gt;""))</formula>
    </cfRule>
  </conditionalFormatting>
  <conditionalFormatting sqref="AA7:AA337">
    <cfRule type="expression" dxfId="69" priority="694" stopIfTrue="1">
      <formula>AND($AA7&lt;&gt;"",OR($Y7+1&gt;=$E$54,$Y7+1&lt;$AP$34))</formula>
    </cfRule>
    <cfRule type="expression" dxfId="68" priority="695" stopIfTrue="1">
      <formula>AND($X7&lt;&gt;"",$C$30&lt;&gt;"",$AA7&lt;1,$BA7&lt;&gt;0,$G$54="")</formula>
    </cfRule>
    <cfRule type="expression" dxfId="67" priority="696" stopIfTrue="1">
      <formula>OR(AND($X7&lt;&gt;"",$C$30="",$AA7&lt;&gt;""),AND($X7="",AA7&lt;&gt;""))</formula>
    </cfRule>
  </conditionalFormatting>
  <conditionalFormatting sqref="Z7:Z337">
    <cfRule type="expression" dxfId="66" priority="697" stopIfTrue="1">
      <formula>AND($Z7&lt;&gt;"",OR($Y7&gt;=$E$54,$Y7&lt;$AP$34))</formula>
    </cfRule>
    <cfRule type="expression" dxfId="65" priority="698" stopIfTrue="1">
      <formula>AND($X7&lt;&gt;"",$B$30&lt;&gt;"",$Z7&lt;1,$AZ7&lt;&gt;0,$G$54="")</formula>
    </cfRule>
    <cfRule type="expression" dxfId="64" priority="699" stopIfTrue="1">
      <formula>OR(AND($X7&lt;&gt;"",$B$30="",$Z7&lt;&gt;""),AND($X7="",Z7&lt;&gt;""))</formula>
    </cfRule>
  </conditionalFormatting>
  <dataValidations count="24">
    <dataValidation type="date" allowBlank="1" showInputMessage="1" showErrorMessage="1" errorTitle="niet binnen 8 jaar" error="geboortedatum moet binnen 8 jaar van het einde van het verlof liggen " prompt="Ouderschapsverlof kan tot maximaal de 8-jarige leeftijd van het kind opgenomen worden" sqref="J9:L9">
      <formula1>MAX(E39,E42,E50,E54)-((8*365)+2)</formula1>
      <formula2>NOW()+275</formula2>
    </dataValidation>
    <dataValidation type="time" allowBlank="1" showInputMessage="1" showErrorMessage="1" error="U heeft niet opgegeven als uren:minuten of meer dan 10 uur per dag opgegegeven." prompt="Vermeld de verlofuren in uren:minuten _x000a_voorbeeld 8 uur en 30 min. is 8:30._x000a_Het gaat hiebij om het volledig aantal verlofuren, dus niet alleen het lesgebonden gedeelte." sqref="B30:E30">
      <formula1>0</formula1>
      <formula2>0.416666666666667</formula2>
    </dataValidation>
    <dataValidation type="date" allowBlank="1" showInputMessage="1" showErrorMessage="1" error="Ingangsdatum ligt voor de geboortedatum van het kind of het kind is op de ingangsdatum ouder dan 1 jaar." prompt="Dit is de datum van de eerste betaalde verlofdag! _x000a_Als de ingevulde datum geen dag is met geplande verlofuren, dan wordt dat aangegeven._x000a_Alléén onbetaald ouderschapsverlof opnemen? Dan hier niets invullen." sqref="E39">
      <formula1>J9</formula1>
      <formula2>EDATE(J9,12)-1</formula2>
    </dataValidation>
    <dataValidation type="time" allowBlank="1" showInputMessage="1" showErrorMessage="1" prompt="Vermeld de verlofuren in uren:minuten _x000a_voorbeeld 8 uur en 30 min. is 8:30._x000a_Het gaat hiebij om het volledig aantal uren, dus niet alleen het lesgebonden gedeelte." sqref="F30:G30">
      <formula1>0</formula1>
      <formula2>0.416666666666667</formula2>
    </dataValidation>
    <dataValidation type="time" allowBlank="1" showInputMessage="1" showErrorMessage="1" error="Geen uren:minuten opgegeven of meer uren oppgegeven dan waar maximaal recht op is of er is niet opgegeven dat er eerder ouderschapsverlof is opgenomen." prompt="Vul het aantal uur en minuten in dat eerder is opgenomen als onbetaald ouderschapsverlof  in uren:minuten tussen 0 en het aantal uur waar maximaal recht ouderschapsverlof op is." sqref="H25">
      <formula1>0</formula1>
      <formula2>AP17</formula2>
    </dataValidation>
    <dataValidation type="time" allowBlank="1" showInputMessage="1" showErrorMessage="1" error="Geen uren:minuten opgegeven of meer uren opgegeven dan waar maximaal recht op is of er is niet opgegeven dat er eerder ouderschapsverlof is opgenomen." prompt="Vul het aantal uur en minuten in dat eerder is opgenomen als betaald ouderschapsverlof in uren:minuten tussen 0 en het aantal uur waar maximaal recht betaald ouderschapsverlof op is." sqref="H24">
      <formula1>0</formula1>
      <formula2>AP17</formula2>
    </dataValidation>
    <dataValidation type="date" allowBlank="1" showInputMessage="1" showErrorMessage="1" error="Vul in uren:minuten_x000a_tussen 36 en 45 uur" prompt="Vul in uren:minuten_x000a_tussen 36 en 45 uur" sqref="G15">
      <formula1>1.5</formula1>
      <formula2>1.875</formula2>
    </dataValidation>
    <dataValidation type="decimal" allowBlank="1" showInputMessage="1" showErrorMessage="1" error="Geen getal opgegeven tussen 0,0000 en 1,2000" prompt="Vul hier uw werktijdfactor in op het moment dat u voor het eerst ouderschapsverlof gaat opnemen." sqref="D13">
      <formula1>0</formula1>
      <formula2>1.2</formula2>
    </dataValidation>
    <dataValidation allowBlank="1" showInputMessage="1" showErrorMessage="1" prompt="Ouderschapsverlof kan tot maximaal de 8-jarige leeftijd worden aangevraagd." sqref="M16"/>
    <dataValidation type="whole" allowBlank="1" showInputMessage="1" showErrorMessage="1" error="U heeft geen cijfers opgegeven of het opgegeven getal is langer dan 6 posities." prompt="Vul uw 6-cijferige personeelsnummer bij youforce in. Deze staat rechtsboven boven uw naam op uw salarisspecficatie." sqref="J7:L7">
      <formula1>0</formula1>
      <formula2>999999</formula2>
    </dataValidation>
    <dataValidation allowBlank="1" showInputMessage="1" showErrorMessage="1" prompt="Indien gehuwd, altijd ook uw geboortenaam vermelden." sqref="D7:G7"/>
    <dataValidation type="textLength" allowBlank="1" showInputMessage="1" showErrorMessage="1" prompt="Het brinnummer van uw afdeling bestaat uit 2 cijfers en uit 2 letters. Indien onbekend kunt u deze opvragen bij uw leidinggevende." sqref="J5:L5">
      <formula1>4</formula1>
      <formula2>4</formula2>
    </dataValidation>
    <dataValidation type="decimal" allowBlank="1" showInputMessage="1" showErrorMessage="1" error="Opgegeven waarde bevat letters of heeft meer dan 5 postities" prompt="U dient hier het vijfcijferige werkgeversnummer in te voeren. Indien onbekend kunt u deze opvragen bij uw leidinggevende." sqref="D5">
      <formula1>0</formula1>
      <formula2>99999</formula2>
    </dataValidation>
    <dataValidation type="decimal" allowBlank="1" showInputMessage="1" showErrorMessage="1" errorTitle="Foutmelding" error="Onwaarschijnlijk aantal schoolweken ingevuld." promptTitle="Aantal schoolweken" prompt="Hier het aantal weken per schooljaar invullen waarmee gerekend wordt bij de berekening van de werktijdfactor. Dit aantal verschilt per school en ligt in de praktijk tussen de 37 en de 43." sqref="J13">
      <formula1>30</formula1>
      <formula2>45</formula2>
    </dataValidation>
    <dataValidation type="list" allowBlank="1" showInputMessage="1" showErrorMessage="1" error="keuze moet zijn PO of VO" prompt="Selecteer het soort onderwijs dat van toepassing is" sqref="G5">
      <formula1>$AP$46:$AP$47</formula1>
    </dataValidation>
    <dataValidation type="decimal" errorStyle="warning" allowBlank="1" showErrorMessage="1" errorTitle="Vrije dagen invoeren" error="Voor een hele vrij dag een 1 invullen. Voor een gedeeltelijke vrije dag de betreffende decimaal opgeven." promptTitle="Vrije dagen invoeren" prompt="Voor een hele vrij dag een 1 invullen. Voor een gedeeltelijke vrije dag de betreffende decimaal opgeven." sqref="Q7:U337">
      <formula1>0</formula1>
      <formula2>1</formula2>
    </dataValidation>
    <dataValidation type="decimal" errorStyle="warning" allowBlank="1" showInputMessage="1" showErrorMessage="1" errorTitle="Vrije dagen invoeren" error="Voor een hele vrij dag een 1 invullen. Voor een gedeeltelijke vrije dag de betreffende decimaal opgeven." sqref="AG49:AG170 AH49:AL168 AG34:AH34 AL43:AL48 AG38:AK48 Z7:AD337 AL38:AL39 AJ31:AL32 AG35:AL36 AG23:AI32 AJ23:AL29 AG9:AL21">
      <formula1>0</formula1>
      <formula2>1</formula2>
    </dataValidation>
    <dataValidation type="list" allowBlank="1" showInputMessage="1" showErrorMessage="1" prompt="Indien na betaald ouderschapsverlof aansluitend onbetaald ouderschapsverlof opnemen, dan ja invullen." sqref="E49">
      <formula1>$AP$43:$AP$44</formula1>
    </dataValidation>
    <dataValidation type="date" allowBlank="1" showInputMessage="1" showErrorMessage="1" errorTitle="te hoge datum" error="Ingangsdatum ligt voor de geboortedatum van het kind of het kind is op de ingangsdatum 8 jaar of ouder." prompt="Dit is de datum van de eerste onbetaalde verlofdag!_x000a_Alléén invullen indien niet eerst gebruik wordt gemaakt van betaald ouderschapsverlof!" sqref="E51">
      <formula1>J9</formula1>
      <formula2>J9+((8*365)+1)</formula2>
    </dataValidation>
    <dataValidation type="date" allowBlank="1" showInputMessage="1" showErrorMessage="1" error="datum groter dan 8 jaar kind" sqref="E50">
      <formula1>J9-((8*362)+2)</formula1>
      <formula2>J9+((8*365)+2)</formula2>
    </dataValidation>
    <dataValidation type="date" allowBlank="1" showInputMessage="1" showErrorMessage="1" error="einddatum ligt voor de geboortedatum van het kind of het kind is op de einddatum 8 jaar of ouder." prompt="Let op: dit is uiterliijk de laatste groene dag van schema A._x000a_Deze wijkt af van de maximale einddatum, omdat anders het maximum uren ouderschapsverlof wordt overschreden, of omdat op deze dag geen verlofuren zijn gepland." sqref="E42">
      <formula1>J9</formula1>
      <formula2>J9+((8*365)+1)</formula2>
    </dataValidation>
    <dataValidation type="custom" errorStyle="information" allowBlank="1" showInputMessage="1" showErrorMessage="1" errorTitle="Invoegtoepassing ontbreekt" error="Voor een goede werking van dit werkblad moet een invoegtoepassing geïnstalleerd zijn. Kies in het menu voor Extra, Invoegtoepassingen en klik op Analyses Toolpak. Mogelijk wordt er om de installatie CD rom gevraagd." sqref="F39">
      <formula1>P6=0</formula1>
    </dataValidation>
    <dataValidation type="date" allowBlank="1" showInputMessage="1" showErrorMessage="1" errorTitle="Te hoge einddatum" error="Einddatum ligt na 8-jarige leeftijd kind of u heeft een datum opgegeven die niet ligt na de ingangsdatum" prompt="Let op: dit is uiterlijk de laatste groene dag van schema B. Deze wijkt af van de maximale einddatum, omdat anders het maximum uren ouderschapsverlof wordt overschreden, of omdat op deze dag geen verlofuren zijn gepland." sqref="E54">
      <formula1>MAX(E50,E51)</formula1>
      <formula2>J9+((8*365)+2)</formula2>
    </dataValidation>
    <dataValidation type="time" allowBlank="1" showInputMessage="1" showErrorMessage="1" error="Geen uren:minuten opgegeven of meer uren opgegeven dan waar maximaal recht op is of er is niet opgegeven dat er eerder ouderschapsverlof is opgenomen." prompt="Vul het aantal uur en minuten in dat eerder is opgenomen als wettelijk betaald ouderschapsverlof  in uren:minuten tussen 0 en het aantal uur waar maximaal recht betaald uderschapsverlof op is." sqref="H23">
      <formula1>0</formula1>
      <formula2>AP14</formula2>
    </dataValidation>
  </dataValidations>
  <pageMargins left="0.6692913385826772" right="0.59055118110236227" top="0.78740157480314965" bottom="0.59055118110236227" header="0.51181102362204722" footer="0.51181102362204722"/>
  <pageSetup paperSize="9" scale="72" pageOrder="overThenDown" orientation="portrait" horizontalDpi="4294967293" verticalDpi="4294967293"/>
  <headerFooter alignWithMargins="0"/>
  <rowBreaks count="4" manualBreakCount="4">
    <brk id="77" max="16383" man="1"/>
    <brk id="154" max="16383" man="1"/>
    <brk id="227" max="16383" man="1"/>
    <brk id="291" max="16383" man="1"/>
  </rowBreaks>
  <colBreaks count="1" manualBreakCount="1">
    <brk id="14"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ltText="  Voor dit kind heb ik al eerder ouderschapsverlof opgenomen.">
                <anchor moveWithCells="1">
                  <from>
                    <xdr:col>1</xdr:col>
                    <xdr:colOff>0</xdr:colOff>
                    <xdr:row>15</xdr:row>
                    <xdr:rowOff>76200</xdr:rowOff>
                  </from>
                  <to>
                    <xdr:col>7</xdr:col>
                    <xdr:colOff>514350</xdr:colOff>
                    <xdr:row>17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tabColor rgb="FFFFCCCC"/>
    <pageSetUpPr autoPageBreaks="0"/>
  </sheetPr>
  <dimension ref="A1:BW602"/>
  <sheetViews>
    <sheetView showGridLines="0" showRowColHeaders="0" showZeros="0" zoomScaleNormal="100" workbookViewId="0">
      <selection activeCell="H24" sqref="H24"/>
    </sheetView>
  </sheetViews>
  <sheetFormatPr defaultColWidth="9.140625" defaultRowHeight="12.75" x14ac:dyDescent="0.2"/>
  <cols>
    <col min="1" max="1" width="2.140625" style="16" customWidth="1"/>
    <col min="2" max="2" width="10.7109375" style="16" customWidth="1"/>
    <col min="3" max="3" width="9.42578125" style="16" customWidth="1"/>
    <col min="4" max="4" width="10.7109375" style="16" customWidth="1"/>
    <col min="5" max="5" width="11.85546875" style="16" customWidth="1"/>
    <col min="6" max="6" width="3" style="16" customWidth="1"/>
    <col min="7" max="7" width="9" style="16" customWidth="1"/>
    <col min="8" max="8" width="10.140625" style="16" customWidth="1"/>
    <col min="9" max="9" width="15" style="16" customWidth="1"/>
    <col min="10" max="10" width="5.28515625" style="16" customWidth="1"/>
    <col min="11" max="11" width="0.85546875" style="16" customWidth="1"/>
    <col min="12" max="12" width="5.28515625" style="16" customWidth="1"/>
    <col min="13" max="13" width="8.140625" style="16" customWidth="1"/>
    <col min="14" max="14" width="21.5703125" style="16" customWidth="1"/>
    <col min="15" max="15" width="3.7109375" style="16" customWidth="1"/>
    <col min="16" max="16" width="12" style="16" customWidth="1"/>
    <col min="17" max="21" width="3.7109375" style="16" customWidth="1"/>
    <col min="22" max="22" width="12.7109375" style="16" customWidth="1"/>
    <col min="23" max="23" width="3.7109375" style="17" customWidth="1"/>
    <col min="24" max="24" width="3.7109375" style="16" customWidth="1"/>
    <col min="25" max="25" width="10.28515625" style="16" customWidth="1"/>
    <col min="26" max="30" width="3.7109375" style="16" customWidth="1"/>
    <col min="31" max="31" width="12.85546875" style="16" customWidth="1"/>
    <col min="32" max="32" width="3.140625" style="18" customWidth="1"/>
    <col min="33" max="33" width="4.7109375" style="19" hidden="1" customWidth="1"/>
    <col min="34" max="34" width="4" style="19" hidden="1" customWidth="1"/>
    <col min="35" max="38" width="4" style="20" hidden="1" customWidth="1"/>
    <col min="39" max="39" width="9.140625" style="20" hidden="1" customWidth="1"/>
    <col min="40" max="40" width="3.7109375" style="21" hidden="1" customWidth="1"/>
    <col min="41" max="41" width="6.42578125" style="21" hidden="1" customWidth="1"/>
    <col min="42" max="42" width="11.28515625" style="74" hidden="1" customWidth="1"/>
    <col min="43" max="43" width="13" style="21" hidden="1" customWidth="1"/>
    <col min="44" max="44" width="12.28515625" style="20" hidden="1" customWidth="1"/>
    <col min="45" max="49" width="4" style="22" hidden="1" customWidth="1"/>
    <col min="50" max="51" width="9.140625" style="23" hidden="1" customWidth="1"/>
    <col min="52" max="56" width="4" style="22" hidden="1" customWidth="1"/>
    <col min="57" max="58" width="9.140625" style="19" hidden="1" customWidth="1"/>
    <col min="59" max="59" width="9.140625" style="24" hidden="1" customWidth="1"/>
    <col min="60" max="66" width="9.140625" style="25" hidden="1" customWidth="1"/>
    <col min="67" max="70" width="9.140625" style="26" hidden="1" customWidth="1"/>
    <col min="71" max="71" width="9.140625" style="25" hidden="1" customWidth="1"/>
    <col min="72" max="72" width="9.42578125" style="26" hidden="1" customWidth="1"/>
    <col min="73" max="75" width="9.140625" style="26" hidden="1" customWidth="1"/>
    <col min="76" max="76" width="0" style="26" hidden="1" customWidth="1"/>
    <col min="77" max="16384" width="9.140625" style="26"/>
  </cols>
  <sheetData>
    <row r="1" spans="1:71" ht="33.75" customHeight="1" x14ac:dyDescent="0.2">
      <c r="J1" s="212"/>
      <c r="K1" s="212"/>
      <c r="L1" s="212"/>
      <c r="M1" s="212"/>
      <c r="N1" s="212"/>
    </row>
    <row r="2" spans="1:71" ht="15.75" x14ac:dyDescent="0.25">
      <c r="B2" s="27" t="s">
        <v>58</v>
      </c>
      <c r="J2" s="212"/>
      <c r="K2" s="212"/>
      <c r="L2" s="212"/>
      <c r="M2" s="212"/>
      <c r="N2" s="212"/>
      <c r="O2" s="28" t="s">
        <v>24</v>
      </c>
      <c r="X2" s="28" t="s">
        <v>25</v>
      </c>
      <c r="Y2" s="29"/>
      <c r="AN2" s="20"/>
    </row>
    <row r="3" spans="1:71" ht="4.9000000000000004" customHeight="1" x14ac:dyDescent="0.2">
      <c r="B3" s="285" t="str">
        <f>'Toelichting spreadsheet'!B3</f>
        <v>versie 4.1.2</v>
      </c>
      <c r="J3" s="212"/>
      <c r="K3" s="212"/>
      <c r="L3" s="212"/>
      <c r="M3" s="212"/>
      <c r="N3" s="212"/>
      <c r="O3" s="28"/>
      <c r="X3" s="28"/>
      <c r="Y3" s="29"/>
      <c r="AN3" s="20"/>
    </row>
    <row r="4" spans="1:71" ht="12.75" customHeight="1" x14ac:dyDescent="0.2">
      <c r="B4" s="285"/>
      <c r="J4" s="212"/>
      <c r="K4" s="212"/>
      <c r="L4" s="212"/>
      <c r="M4" s="212"/>
      <c r="N4" s="212"/>
      <c r="O4" s="30"/>
      <c r="Q4" s="189"/>
      <c r="R4" s="31" t="s">
        <v>23</v>
      </c>
      <c r="X4" s="30"/>
      <c r="Z4" s="189"/>
      <c r="AA4" s="31" t="s">
        <v>23</v>
      </c>
      <c r="AN4" s="20"/>
      <c r="AS4" s="22" t="str">
        <f>IF(AND(E38="",E41&lt;&gt;""),"ingevulde datum wissen",IF(AND(E40&lt;&gt;"",E41=""),"einddatum invullen",IF(E41&gt;E40,"datum na max. einddatum!","")))</f>
        <v/>
      </c>
    </row>
    <row r="5" spans="1:71" ht="12.75" customHeight="1" x14ac:dyDescent="0.2">
      <c r="A5" s="32"/>
      <c r="B5" s="33" t="s">
        <v>56</v>
      </c>
      <c r="D5" s="153"/>
      <c r="E5" s="286" t="s">
        <v>63</v>
      </c>
      <c r="F5" s="287"/>
      <c r="G5" s="154" t="s">
        <v>65</v>
      </c>
      <c r="I5" s="34" t="s">
        <v>57</v>
      </c>
      <c r="J5" s="291"/>
      <c r="K5" s="292"/>
      <c r="L5" s="293"/>
      <c r="M5" s="212"/>
      <c r="N5" s="212"/>
      <c r="O5" s="30"/>
      <c r="Q5" s="158">
        <f>SUM(Q7:Q337)</f>
        <v>0</v>
      </c>
      <c r="R5" s="158">
        <f>SUM(R7:R337)</f>
        <v>0</v>
      </c>
      <c r="S5" s="158">
        <f>SUM(S7:S337)</f>
        <v>0</v>
      </c>
      <c r="T5" s="158">
        <f>SUM(T7:T337)</f>
        <v>0</v>
      </c>
      <c r="U5" s="158">
        <f>SUM(U7:U337)</f>
        <v>0</v>
      </c>
      <c r="V5" s="158"/>
      <c r="W5" s="37"/>
      <c r="X5" s="30"/>
      <c r="Z5" s="35">
        <f>SUM(Z7:Z337)</f>
        <v>0</v>
      </c>
      <c r="AA5" s="35">
        <f>SUM(AA7:AA337)</f>
        <v>0</v>
      </c>
      <c r="AB5" s="35">
        <f>SUM(AB7:AB337)</f>
        <v>0</v>
      </c>
      <c r="AC5" s="35">
        <f>SUM(AC7:AC337)</f>
        <v>0</v>
      </c>
      <c r="AD5" s="35">
        <f>SUM(AD7:AD337)</f>
        <v>0</v>
      </c>
      <c r="AE5" s="36"/>
      <c r="AM5" s="38" t="s">
        <v>54</v>
      </c>
      <c r="AN5" s="20">
        <v>1</v>
      </c>
      <c r="AO5" s="38"/>
      <c r="AP5" s="192"/>
      <c r="AS5" s="39" t="s">
        <v>16</v>
      </c>
      <c r="AT5" s="40"/>
      <c r="AU5" s="40"/>
      <c r="AV5" s="40"/>
      <c r="AW5" s="40"/>
      <c r="AX5" s="41" t="s">
        <v>31</v>
      </c>
      <c r="AY5" s="41" t="s">
        <v>30</v>
      </c>
      <c r="AZ5" s="39" t="s">
        <v>17</v>
      </c>
      <c r="BA5" s="40"/>
      <c r="BB5" s="40"/>
      <c r="BC5" s="40"/>
      <c r="BD5" s="40"/>
      <c r="BE5" s="40" t="s">
        <v>31</v>
      </c>
      <c r="BF5" s="41" t="s">
        <v>30</v>
      </c>
      <c r="BH5" s="294" t="s">
        <v>36</v>
      </c>
      <c r="BI5" s="294"/>
      <c r="BJ5" s="294"/>
      <c r="BK5" s="294"/>
      <c r="BL5" s="294"/>
      <c r="BN5" s="295" t="s">
        <v>37</v>
      </c>
      <c r="BO5" s="295"/>
      <c r="BP5" s="295"/>
      <c r="BQ5" s="295"/>
      <c r="BR5" s="295"/>
    </row>
    <row r="6" spans="1:71" ht="12.75" customHeight="1" x14ac:dyDescent="0.2">
      <c r="D6" s="42"/>
      <c r="E6" s="43"/>
      <c r="F6" s="43"/>
      <c r="G6" s="43"/>
      <c r="J6" s="212"/>
      <c r="K6" s="212"/>
      <c r="L6" s="212"/>
      <c r="M6" s="212"/>
      <c r="N6" s="212"/>
      <c r="O6" s="44">
        <f>IF(ISERROR(O7)=TRUE,1,0)</f>
        <v>0</v>
      </c>
      <c r="P6" s="29"/>
      <c r="Q6" s="45" t="s">
        <v>3</v>
      </c>
      <c r="R6" s="45" t="s">
        <v>4</v>
      </c>
      <c r="S6" s="45" t="s">
        <v>5</v>
      </c>
      <c r="T6" s="45" t="s">
        <v>6</v>
      </c>
      <c r="U6" s="45" t="s">
        <v>7</v>
      </c>
      <c r="V6" s="46" t="s">
        <v>22</v>
      </c>
      <c r="W6" s="46"/>
      <c r="X6" s="47"/>
      <c r="Y6" s="29"/>
      <c r="Z6" s="17" t="s">
        <v>3</v>
      </c>
      <c r="AA6" s="17" t="s">
        <v>4</v>
      </c>
      <c r="AB6" s="17" t="s">
        <v>5</v>
      </c>
      <c r="AC6" s="17" t="s">
        <v>6</v>
      </c>
      <c r="AD6" s="17" t="s">
        <v>7</v>
      </c>
      <c r="AE6" s="46" t="s">
        <v>22</v>
      </c>
      <c r="AM6" s="38" t="s">
        <v>51</v>
      </c>
      <c r="AN6" s="48">
        <v>2</v>
      </c>
      <c r="AO6" s="38"/>
      <c r="AP6" s="192"/>
      <c r="BH6" s="49" t="s">
        <v>42</v>
      </c>
      <c r="BI6" s="49" t="s">
        <v>43</v>
      </c>
      <c r="BJ6" s="49" t="s">
        <v>44</v>
      </c>
      <c r="BK6" s="49" t="s">
        <v>45</v>
      </c>
      <c r="BL6" s="49" t="s">
        <v>46</v>
      </c>
      <c r="BN6" s="49" t="s">
        <v>42</v>
      </c>
      <c r="BO6" s="49" t="s">
        <v>43</v>
      </c>
      <c r="BP6" s="49" t="s">
        <v>44</v>
      </c>
      <c r="BQ6" s="49" t="s">
        <v>45</v>
      </c>
      <c r="BR6" s="49" t="s">
        <v>46</v>
      </c>
    </row>
    <row r="7" spans="1:71" ht="13.15" customHeight="1" x14ac:dyDescent="0.2">
      <c r="B7" s="50" t="s">
        <v>10</v>
      </c>
      <c r="C7" s="51"/>
      <c r="D7" s="288"/>
      <c r="E7" s="289"/>
      <c r="F7" s="289"/>
      <c r="G7" s="290"/>
      <c r="I7" s="52" t="s">
        <v>94</v>
      </c>
      <c r="J7" s="296"/>
      <c r="K7" s="297"/>
      <c r="L7" s="298"/>
      <c r="M7" s="212"/>
      <c r="N7" s="212"/>
      <c r="O7" s="47" t="str">
        <f>IF(P7="","",INT((P7-DATE(YEAR(P7-WEEKDAY(P7-1)+4),1,3)+WEEKDAY(DATE(YEAR(P7-WEEKDAY(P7-1)+4),1,3))+5)/7)
)</f>
        <v/>
      </c>
      <c r="P7" s="53" t="str">
        <f>IF(E38="","",E38-WEEKDAY(E38,3))</f>
        <v/>
      </c>
      <c r="Q7" s="165"/>
      <c r="R7" s="166"/>
      <c r="S7" s="166"/>
      <c r="T7" s="166"/>
      <c r="U7" s="167"/>
      <c r="V7" s="178"/>
      <c r="W7" s="54" t="str">
        <f t="shared" ref="W7:W61" si="0">IF(AND(V7="",OR(Q7&lt;&gt;"",R7&lt;&gt;"",S7&lt;&gt;"",T7&lt;&gt;"",U7&lt;&gt;"")),"?",IF(AND(V7&lt;&gt;"",Q7="",R7="",S7="",T7="",U7=""),"X",""))</f>
        <v/>
      </c>
      <c r="X7" s="47">
        <f t="shared" ref="X7:X70" si="1">IF(Y7="","",INT((Y7-DATE(YEAR(Y7-WEEKDAY(Y7-1)+4),1,3)+WEEKDAY(DATE(YEAR(Y7-WEEKDAY(Y7-1)+4),1,3))+5)/7)
)</f>
        <v>31</v>
      </c>
      <c r="Y7" s="53">
        <f>IF(E49&lt;&gt;"",E49-WEEKDAY(E49,3),IF(E50&lt;&gt;"",E50-WEEKDAY(E50,3),""))</f>
        <v>47693</v>
      </c>
      <c r="Z7" s="175"/>
      <c r="AA7" s="176"/>
      <c r="AB7" s="176"/>
      <c r="AC7" s="166"/>
      <c r="AD7" s="177"/>
      <c r="AE7" s="168"/>
      <c r="AF7" s="54" t="str">
        <f t="shared" ref="AF7:AF61" si="2">IF(AND(AE7="",OR(Z7&lt;&gt;"",AA7&lt;&gt;"",AB7&lt;&gt;"",AC7&lt;&gt;"",AD7&lt;&gt;"")),"?",IF(AND(AE7&lt;&gt;"",Z7="",AA7="",AB7="",AC7="",AD7=""),"X",""))</f>
        <v/>
      </c>
      <c r="AG7" s="55"/>
      <c r="AH7" s="55"/>
      <c r="AN7" s="20"/>
      <c r="AO7" s="38"/>
      <c r="AP7" s="192"/>
      <c r="AS7" s="56">
        <f>IF($O7="",0,IF(AND($O7&lt;&gt;"",$B$29&lt;&gt;"",$Q7&lt;1,$P7&lt;=$E$41,$P7&gt;=$E$38,$AS$4="",($AY6+$B$29)&lt;=$I$23),IF($Q7&lt;1,(1-$Q7)*$B$29,IF($Q7="",$B$29,0)),0))</f>
        <v>0</v>
      </c>
      <c r="AT7" s="56">
        <f>IF($O7="",0,IF(AND($O7&lt;&gt;"",$C$29&lt;&gt;"",$R7&lt;1,$P7+1&lt;=$E$41,$P7+1&gt;=$E$38,$AS$4="",($AY6+$AS7+$C$29)&lt;=$I$23),IF($R7&lt;1,(1-$R7)*$C$29,IF($R7="",$C$29,0)),0))</f>
        <v>0</v>
      </c>
      <c r="AU7" s="56">
        <f>IF($O7="",0,IF(AND($O7&lt;&gt;"",$D$29&lt;&gt;"",$S7&lt;1,$P7+2&lt;=$E$41,$P7+2&gt;=$E$38,$AS$4="",($AY6+SUM($AS7:$AT7)+$D$29)&lt;=$I$23),IF($S7&lt;1,(1-$S7)*$D$29,IF($S7="",$D$29,0)),0))</f>
        <v>0</v>
      </c>
      <c r="AV7" s="56">
        <f>IF($O7="",0,IF(AND($O7&lt;&gt;"",$E$29&lt;&gt;"",$T7&lt;1,$P7+3&lt;=$E$41,$P7+3&gt;=$E$38,$AS$4="",($AY6+SUM($AS7:$AU7)+$E$29)&lt;=$I$23),IF($T7&lt;1,(1-$T7)*$E$29,IF($T7="",$E$29,0)),0))</f>
        <v>0</v>
      </c>
      <c r="AW7" s="56">
        <f>IF($O7="",0,IF(AND($O7&lt;&gt;"",$F$29&lt;&gt;"",$U7&lt;1,$P7+4&lt;=$E$41,$P7+4&gt;=$E$38,$AS$4="",($AY6+SUM($AS7:$AV7)+$F$29)&lt;=$I$23),IF($U7&lt;1,(1-$U7)*$F$29,IF($U7="",$F$29,0)),0))</f>
        <v>0</v>
      </c>
      <c r="AX7" s="57">
        <f>SUM(AS7:AW7)</f>
        <v>0</v>
      </c>
      <c r="AY7" s="57">
        <f>SUM(AX7)</f>
        <v>0</v>
      </c>
      <c r="AZ7" s="56">
        <f t="shared" ref="AZ7:AZ70" si="3">IF(OR($E$53="",$X7=""),0,IF(AND($B$29&lt;&gt;"",$Z7&lt;1,$Y7&lt;=$E$53,$Y7&gt;=$AP$33,$G$53="",($BF6+$B$29)&lt;=$AP$40),IF($Z7&lt;1,(1-$Z7)*$B$29,IF(AND($E$48="",$Y7&lt;=$E$52,$Y7&lt;=$E$53,$Y7+2&gt;=$AP$33,$Z7&lt;1,$BF6+$B$29&lt;=$AP$40),IF($Z7&lt;1,(1-$Z7)*$B$29,0))),0))</f>
        <v>0</v>
      </c>
      <c r="BA7" s="56">
        <f t="shared" ref="BA7:BA70" si="4">IF(OR($E$53="",$X7=""),0,IF(AND($C$29&lt;&gt;"",$AA7&lt;1,$Y7+1&lt;=$E$53,$Y7+1&gt;=$AP$33,$G$53="",($BF6+$AZ7+$C$29)&lt;=$AP$40),IF($AA7&lt;1,(1-$AA7)*$C$29,IF(AND($E$48="",$Y7+1&lt;=$E$52,$Y7+1&lt;=$E$53,$Y7+2&gt;=$AP$33,$AA7&lt;1,$BF6+$AZ7+$C$29&lt;=$AP$40),IF($AA7&lt;1,(1-$AA7)*$C$29,0))),0))</f>
        <v>0</v>
      </c>
      <c r="BB7" s="56">
        <f t="shared" ref="BB7:BB70" si="5">IF(OR($E$53="",$X7=""),0,IF(AND($D$29&lt;&gt;"",$AB7&lt;1,$Y7+2&lt;=$E$53,$Y7+2&gt;=$AP$33,$G$53="",($BF6+SUM($AZ7:$BA7)+$D$29)&lt;=$AP$40),IF($AB7&lt;1,(1-$AB7)*$D$29,IF(AND($E$48="",$Y7+2&lt;=$E$52,$Y7+2&lt;=$E$53,$Y7+2&gt;=$AP$33,$AB7&lt;1,$BF6+SUM($AZ7:$BA7)+$D$29&lt;=$AP$40),IF($AB7&lt;1,(1-$AB7)*$D$29,0))),0))</f>
        <v>0</v>
      </c>
      <c r="BC7" s="56">
        <f t="shared" ref="BC7:BC70" si="6">IF(OR($E$53="",$X7=""),0,IF(AND($E$29&lt;&gt;"",$AC7&lt;1,$Y7+3&lt;=$E$53,$Y7+3&gt;=$AP$33,$G$53="",($BF6+SUM($AZ7:$BB7)+$E$29)&lt;=$AP$40),IF($AC7&lt;1,(1-$AC7)*$E$29,IF(AND($E$48="",$Y7+3&lt;=$E$52,$Y7&lt;=$E$53,$Y7+2&gt;=$AP$33,$AC7&lt;1,$BF6+SUM($AZ7:$BB7)+$E$29&lt;=$AP$40),IF($AC7&lt;1,(1-$AC7)*$E$29,0))),0))</f>
        <v>0</v>
      </c>
      <c r="BD7" s="56">
        <f t="shared" ref="BD7:BD70" si="7">IF(OR($E$53="",$X7=""),0,IF(AND($F$29&lt;&gt;"",$AD7&lt;1,$Y7+4&lt;=$E$53,$Y7+4&gt;=$AP$33,$G$53="",($BF6+SUM($AZ7:$BC7)+$F$29)&lt;=$AP$40),IF($AD7&lt;1,(1-$AD7)*$F$29,IF(AND($E$48="",$Y7+4&lt;=$E$52,$Y7+4&lt;=$E$53,$Y7+2&gt;=$AP$33,$AD7&lt;1,$BF6+SUM($AZ7:$BC7)+$F$29&lt;=$AP$40),IF($AD7&lt;1,(1-$AD7)*$F$29,0))),0))</f>
        <v>0</v>
      </c>
      <c r="BE7" s="57">
        <f>SUM(AZ7:BD7)</f>
        <v>0</v>
      </c>
      <c r="BF7" s="57">
        <f>SUM(BE7)</f>
        <v>0</v>
      </c>
      <c r="BH7" s="58" t="str">
        <f>IF(AS7=0,"",$P7)</f>
        <v/>
      </c>
      <c r="BI7" s="58" t="str">
        <f>IF(AT7=0,"",$P7+1)</f>
        <v/>
      </c>
      <c r="BJ7" s="58" t="str">
        <f>IF(AU7=0,"",$P7+2)</f>
        <v/>
      </c>
      <c r="BK7" s="58" t="str">
        <f>IF(AV7=0,"",$P7+3)</f>
        <v/>
      </c>
      <c r="BL7" s="58" t="str">
        <f>IF(AW7=0,"",$P7+4)</f>
        <v/>
      </c>
      <c r="BN7" s="58" t="str">
        <f>IF(AZ7=0,"",$Y7)</f>
        <v/>
      </c>
      <c r="BO7" s="58" t="str">
        <f>IF(BA7=0,"",$Y7+1)</f>
        <v/>
      </c>
      <c r="BP7" s="58" t="str">
        <f>IF(BB7=0,"",$Y7+2)</f>
        <v/>
      </c>
      <c r="BQ7" s="58" t="str">
        <f>IF(BC7=0,"",$Y7+3)</f>
        <v/>
      </c>
      <c r="BR7" s="58" t="str">
        <f>IF(BD7=0,"",$Y7+4)</f>
        <v/>
      </c>
      <c r="BS7" s="59"/>
    </row>
    <row r="8" spans="1:71" ht="13.15" customHeight="1" x14ac:dyDescent="0.2">
      <c r="C8" s="51"/>
      <c r="J8" s="212"/>
      <c r="K8" s="212"/>
      <c r="L8" s="212"/>
      <c r="M8" s="212"/>
      <c r="N8" s="212"/>
      <c r="O8" s="47" t="str">
        <f t="shared" ref="O8:O71" si="8">IF(P8="","",INT((P8-DATE(YEAR(P8-WEEKDAY(P8-1)+4),1,3)+WEEKDAY(DATE(YEAR(P8-WEEKDAY(P8-1)+4),1,3))+5)/7)
)</f>
        <v/>
      </c>
      <c r="P8" s="53" t="str">
        <f t="shared" ref="P8:P71" si="9">IF(P7="","",IF(P7+7&gt;$E$41,"",P7+7))</f>
        <v/>
      </c>
      <c r="Q8" s="169"/>
      <c r="R8" s="170"/>
      <c r="S8" s="170"/>
      <c r="T8" s="170"/>
      <c r="U8" s="171"/>
      <c r="V8" s="178"/>
      <c r="W8" s="54" t="str">
        <f t="shared" si="0"/>
        <v/>
      </c>
      <c r="X8" s="47" t="str">
        <f t="shared" si="1"/>
        <v/>
      </c>
      <c r="Y8" s="53" t="str">
        <f t="shared" ref="Y8:Y71" si="10">IF(Y7="","",IF(Y7+7&gt;$E$53,"",Y7+7))</f>
        <v/>
      </c>
      <c r="Z8" s="169"/>
      <c r="AA8" s="170"/>
      <c r="AB8" s="170"/>
      <c r="AC8" s="170"/>
      <c r="AD8" s="171"/>
      <c r="AE8" s="168"/>
      <c r="AF8" s="54" t="str">
        <f t="shared" si="2"/>
        <v/>
      </c>
      <c r="AN8" s="20"/>
      <c r="AO8" s="38"/>
      <c r="AP8" s="192"/>
      <c r="AS8" s="56">
        <f>IF($O8="",0,IF(AND($O8&lt;&gt;"",$B$29&lt;&gt;"",$Q8&lt;1,$P8&lt;=$E$41,$P8&gt;=$E$38,$AS$4="",($AY7+$B$29)&lt;=$I$23),IF($Q8&lt;1,(1-$Q8)*$B$29,IF($Q8="",$B$29,0)),0))</f>
        <v>0</v>
      </c>
      <c r="AT8" s="56">
        <f>IF($O8="",0,IF(AND($O8&lt;&gt;"",$C$29&lt;&gt;"",$R8&lt;1,$P8+1&lt;=$E$41,$P8+1&gt;=$E$38,$AS$4="",($AY7+$AS8+$C$29)&lt;=$I$23),IF($R8&lt;1,(1-$R8)*$C$29,IF($R8="",$C$29,0)),0))</f>
        <v>0</v>
      </c>
      <c r="AU8" s="56">
        <f>IF($O8="",0,IF(AND($O8&lt;&gt;"",$D$29&lt;&gt;"",$S8&lt;1,$P8+2&lt;=$E$41,$P8+2&gt;=$E$38,$AS$4="",($AY7+SUM($AS8:$AT8)+$D$29)&lt;=$I$23),IF($S8&lt;1,(1-$S8)*$D$29,IF($S8="",$D$29,0)),0))</f>
        <v>0</v>
      </c>
      <c r="AV8" s="56">
        <f>IF($O8="",0,IF(AND($O8&lt;&gt;"",$E$29&lt;&gt;"",$T8&lt;1,$P8+3&lt;=$E$41,$P8+3&gt;=$E$38,$AS$4="",($AY7+SUM($AS8:$AU8)+$E$29)&lt;=$I$23),IF($T8&lt;1,(1-$T8)*$E$29,IF($T8="",$E$29,0)),0))</f>
        <v>0</v>
      </c>
      <c r="AW8" s="56">
        <f>IF($O8="",0,IF(AND($O8&lt;&gt;"",$F$29&lt;&gt;"",$U8&lt;1,$P8+4&lt;=$E$41,$P8+4&gt;=$E$38,$AS$4="",($AY7+SUM($AS8:$AV8)+$F$29)&lt;=$I$23),IF($U8&lt;1,(1-$U8)*$F$29,IF($U8="",$F$29,0)),0))</f>
        <v>0</v>
      </c>
      <c r="AX8" s="57">
        <f t="shared" ref="AX8:AX71" si="11">SUM(AS8:AW8)</f>
        <v>0</v>
      </c>
      <c r="AY8" s="57">
        <f>SUM($AX$7:AX8)</f>
        <v>0</v>
      </c>
      <c r="AZ8" s="56">
        <f t="shared" si="3"/>
        <v>0</v>
      </c>
      <c r="BA8" s="56">
        <f t="shared" si="4"/>
        <v>0</v>
      </c>
      <c r="BB8" s="56">
        <f t="shared" si="5"/>
        <v>0</v>
      </c>
      <c r="BC8" s="56">
        <f t="shared" si="6"/>
        <v>0</v>
      </c>
      <c r="BD8" s="56">
        <f t="shared" si="7"/>
        <v>0</v>
      </c>
      <c r="BE8" s="57">
        <f t="shared" ref="BE8:BE71" si="12">SUM(AZ8:BD8)</f>
        <v>0</v>
      </c>
      <c r="BF8" s="57">
        <f>SUM($BE$7:BE8)</f>
        <v>0</v>
      </c>
      <c r="BH8" s="58" t="str">
        <f t="shared" ref="BH8:BH22" si="13">IF(AS8=0,"",$P8)</f>
        <v/>
      </c>
      <c r="BI8" s="58" t="str">
        <f t="shared" ref="BI8:BI12" si="14">IF(AT8=0,"",$P8+1)</f>
        <v/>
      </c>
      <c r="BJ8" s="58" t="str">
        <f t="shared" ref="BJ8:BJ12" si="15">IF(AU8=0,"",$P8+2)</f>
        <v/>
      </c>
      <c r="BK8" s="58" t="str">
        <f t="shared" ref="BK8:BK13" si="16">IF(AV8=0,"",$P8+3)</f>
        <v/>
      </c>
      <c r="BL8" s="58" t="str">
        <f t="shared" ref="BL8:BL13" si="17">IF(AW8=0,"",$P8+4)</f>
        <v/>
      </c>
      <c r="BN8" s="58" t="str">
        <f t="shared" ref="BN8:BN71" si="18">IF(AZ8=0,"",$Y8)</f>
        <v/>
      </c>
      <c r="BO8" s="58" t="str">
        <f t="shared" ref="BO8:BO71" si="19">IF(BA8=0,"",$Y8+1)</f>
        <v/>
      </c>
      <c r="BP8" s="58" t="str">
        <f t="shared" ref="BP8:BP71" si="20">IF(BB8=0,"",$Y8+2)</f>
        <v/>
      </c>
      <c r="BQ8" s="58" t="str">
        <f t="shared" ref="BQ8:BQ71" si="21">IF(BC8=0,"",$Y8+3)</f>
        <v/>
      </c>
      <c r="BR8" s="58" t="str">
        <f t="shared" ref="BR8:BR71" si="22">IF(BD8=0,"",$Y8+4)</f>
        <v/>
      </c>
      <c r="BS8" s="59"/>
    </row>
    <row r="9" spans="1:71" ht="13.15" customHeight="1" x14ac:dyDescent="0.2">
      <c r="B9" s="16" t="s">
        <v>26</v>
      </c>
      <c r="D9" s="288"/>
      <c r="E9" s="289"/>
      <c r="F9" s="289"/>
      <c r="G9" s="290"/>
      <c r="H9" s="60"/>
      <c r="I9" s="61" t="s">
        <v>116</v>
      </c>
      <c r="J9" s="261">
        <v>44775</v>
      </c>
      <c r="K9" s="262"/>
      <c r="L9" s="263"/>
      <c r="M9" s="212"/>
      <c r="N9" s="212"/>
      <c r="O9" s="47" t="str">
        <f t="shared" si="8"/>
        <v/>
      </c>
      <c r="P9" s="53" t="str">
        <f t="shared" si="9"/>
        <v/>
      </c>
      <c r="Q9" s="169"/>
      <c r="R9" s="170"/>
      <c r="S9" s="170"/>
      <c r="T9" s="170"/>
      <c r="U9" s="171"/>
      <c r="V9" s="178"/>
      <c r="W9" s="54" t="str">
        <f t="shared" si="0"/>
        <v/>
      </c>
      <c r="X9" s="47" t="str">
        <f t="shared" si="1"/>
        <v/>
      </c>
      <c r="Y9" s="53" t="str">
        <f t="shared" si="10"/>
        <v/>
      </c>
      <c r="Z9" s="169"/>
      <c r="AA9" s="170"/>
      <c r="AB9" s="170"/>
      <c r="AC9" s="170"/>
      <c r="AD9" s="171"/>
      <c r="AE9" s="168"/>
      <c r="AF9" s="54" t="str">
        <f t="shared" si="2"/>
        <v/>
      </c>
      <c r="AG9" s="24"/>
      <c r="AH9" s="24"/>
      <c r="AI9" s="62"/>
      <c r="AJ9" s="62"/>
      <c r="AK9" s="62"/>
      <c r="AL9" s="62"/>
      <c r="AM9" s="38" t="s">
        <v>81</v>
      </c>
      <c r="AN9" s="20"/>
      <c r="AO9" s="38"/>
      <c r="AP9" s="193"/>
      <c r="AS9" s="56">
        <f t="shared" ref="AS9:AS72" si="23">IF($O9="",0,IF(AND($O9&lt;&gt;"",$B$29&lt;&gt;"",$Q9&lt;1,$P9&lt;=$E$41,$P9&gt;=$E$38,$AS$4="",($AY8+$B$29)&lt;=$I$23),IF($Q9&lt;1,(1-$Q9)*$B$29,IF($Q9="",$B$29,0)),0))</f>
        <v>0</v>
      </c>
      <c r="AT9" s="56">
        <f t="shared" ref="AT9:AT72" si="24">IF($O9="",0,IF(AND($O9&lt;&gt;"",$C$29&lt;&gt;"",$R9&lt;1,$P9+1&lt;=$E$41,$P9+1&gt;=$E$38,$AS$4="",($AY8+$AS9+$C$29)&lt;=$I$23),IF($R9&lt;1,(1-$R9)*$C$29,IF($R9="",$C$29,0)),0))</f>
        <v>0</v>
      </c>
      <c r="AU9" s="56">
        <f t="shared" ref="AU9:AU72" si="25">IF($O9="",0,IF(AND($O9&lt;&gt;"",$D$29&lt;&gt;"",$S9&lt;1,$P9+2&lt;=$E$41,$P9+2&gt;=$E$38,$AS$4="",($AY8+SUM($AS9:$AT9)+$D$29)&lt;=$I$23),IF($S9&lt;1,(1-$S9)*$D$29,IF($S9="",$D$29,0)),0))</f>
        <v>0</v>
      </c>
      <c r="AV9" s="56">
        <f t="shared" ref="AV9:AV72" si="26">IF($O9="",0,IF(AND($O9&lt;&gt;"",$E$29&lt;&gt;"",$T9&lt;1,$P9+3&lt;=$E$41,$P9+3&gt;=$E$38,$AS$4="",($AY8+SUM($AS9:$AU9)+$E$29)&lt;=$I$23),IF($T9&lt;1,(1-$T9)*$E$29,IF($T9="",$E$29,0)),0))</f>
        <v>0</v>
      </c>
      <c r="AW9" s="56">
        <f t="shared" ref="AW9:AW72" si="27">IF($O9="",0,IF(AND($O9&lt;&gt;"",$F$29&lt;&gt;"",$U9&lt;1,$P9+4&lt;=$E$41,$P9+4&gt;=$E$38,$AS$4="",($AY8+SUM($AS9:$AV9)+$F$29)&lt;=$I$23),IF($U9&lt;1,(1-$U9)*$F$29,IF($U9="",$F$29,0)),0))</f>
        <v>0</v>
      </c>
      <c r="AX9" s="57">
        <f t="shared" si="11"/>
        <v>0</v>
      </c>
      <c r="AY9" s="57">
        <f>SUM($AX$7:AX9)</f>
        <v>0</v>
      </c>
      <c r="AZ9" s="56">
        <f t="shared" si="3"/>
        <v>0</v>
      </c>
      <c r="BA9" s="56">
        <f t="shared" si="4"/>
        <v>0</v>
      </c>
      <c r="BB9" s="56">
        <f t="shared" si="5"/>
        <v>0</v>
      </c>
      <c r="BC9" s="56">
        <f t="shared" si="6"/>
        <v>0</v>
      </c>
      <c r="BD9" s="56">
        <f t="shared" si="7"/>
        <v>0</v>
      </c>
      <c r="BE9" s="57">
        <f t="shared" si="12"/>
        <v>0</v>
      </c>
      <c r="BF9" s="57">
        <f>SUM($BE$7:BE9)</f>
        <v>0</v>
      </c>
      <c r="BH9" s="58" t="str">
        <f t="shared" si="13"/>
        <v/>
      </c>
      <c r="BI9" s="58" t="str">
        <f t="shared" si="14"/>
        <v/>
      </c>
      <c r="BJ9" s="58" t="str">
        <f t="shared" si="15"/>
        <v/>
      </c>
      <c r="BK9" s="58" t="str">
        <f t="shared" si="16"/>
        <v/>
      </c>
      <c r="BL9" s="58" t="str">
        <f t="shared" si="17"/>
        <v/>
      </c>
      <c r="BN9" s="58" t="str">
        <f t="shared" si="18"/>
        <v/>
      </c>
      <c r="BO9" s="58" t="str">
        <f t="shared" si="19"/>
        <v/>
      </c>
      <c r="BP9" s="58" t="str">
        <f t="shared" si="20"/>
        <v/>
      </c>
      <c r="BQ9" s="58" t="str">
        <f t="shared" si="21"/>
        <v/>
      </c>
      <c r="BR9" s="58" t="str">
        <f t="shared" si="22"/>
        <v/>
      </c>
      <c r="BS9" s="59"/>
    </row>
    <row r="10" spans="1:71" ht="13.15" customHeight="1" x14ac:dyDescent="0.2">
      <c r="D10" s="63"/>
      <c r="E10" s="63"/>
      <c r="F10" s="63"/>
      <c r="G10" s="63"/>
      <c r="J10" s="212"/>
      <c r="K10" s="212"/>
      <c r="L10" s="212"/>
      <c r="M10" s="212"/>
      <c r="N10" s="212"/>
      <c r="O10" s="47" t="str">
        <f t="shared" si="8"/>
        <v/>
      </c>
      <c r="P10" s="53" t="str">
        <f t="shared" si="9"/>
        <v/>
      </c>
      <c r="Q10" s="169"/>
      <c r="R10" s="170"/>
      <c r="S10" s="170"/>
      <c r="T10" s="170"/>
      <c r="U10" s="171"/>
      <c r="V10" s="178"/>
      <c r="W10" s="54" t="str">
        <f>IF(AND(V10="",OR(Q10&lt;&gt;"",R10&lt;&gt;"",S10&lt;&gt;"",T10&lt;&gt;"",U10&lt;&gt;"")),"?",IF(AND(V10&lt;&gt;"",Q10="",R10="",S10="",T10="",U10=""),"X",""))</f>
        <v/>
      </c>
      <c r="X10" s="47" t="str">
        <f t="shared" si="1"/>
        <v/>
      </c>
      <c r="Y10" s="53" t="str">
        <f t="shared" si="10"/>
        <v/>
      </c>
      <c r="Z10" s="169"/>
      <c r="AA10" s="170"/>
      <c r="AB10" s="170"/>
      <c r="AC10" s="170"/>
      <c r="AD10" s="171"/>
      <c r="AE10" s="168"/>
      <c r="AF10" s="54" t="str">
        <f t="shared" si="2"/>
        <v/>
      </c>
      <c r="AG10" s="24"/>
      <c r="AH10" s="24"/>
      <c r="AI10" s="62"/>
      <c r="AJ10" s="62"/>
      <c r="AK10" s="62"/>
      <c r="AL10" s="62"/>
      <c r="AM10" s="38" t="s">
        <v>81</v>
      </c>
      <c r="AN10" s="20"/>
      <c r="AO10" s="64"/>
      <c r="AP10" s="194" t="s">
        <v>61</v>
      </c>
      <c r="AS10" s="56">
        <f t="shared" si="23"/>
        <v>0</v>
      </c>
      <c r="AT10" s="56">
        <f t="shared" si="24"/>
        <v>0</v>
      </c>
      <c r="AU10" s="56">
        <f t="shared" si="25"/>
        <v>0</v>
      </c>
      <c r="AV10" s="56">
        <f t="shared" si="26"/>
        <v>0</v>
      </c>
      <c r="AW10" s="56">
        <f t="shared" si="27"/>
        <v>0</v>
      </c>
      <c r="AX10" s="57">
        <f t="shared" si="11"/>
        <v>0</v>
      </c>
      <c r="AY10" s="57">
        <f>SUM($AX$7:AX10)</f>
        <v>0</v>
      </c>
      <c r="AZ10" s="56">
        <f t="shared" si="3"/>
        <v>0</v>
      </c>
      <c r="BA10" s="56">
        <f t="shared" si="4"/>
        <v>0</v>
      </c>
      <c r="BB10" s="56">
        <f t="shared" si="5"/>
        <v>0</v>
      </c>
      <c r="BC10" s="56">
        <f t="shared" si="6"/>
        <v>0</v>
      </c>
      <c r="BD10" s="56">
        <f t="shared" si="7"/>
        <v>0</v>
      </c>
      <c r="BE10" s="57">
        <f t="shared" si="12"/>
        <v>0</v>
      </c>
      <c r="BF10" s="57">
        <f>SUM($BE$7:BE10)</f>
        <v>0</v>
      </c>
      <c r="BH10" s="58" t="str">
        <f t="shared" si="13"/>
        <v/>
      </c>
      <c r="BI10" s="58" t="str">
        <f t="shared" si="14"/>
        <v/>
      </c>
      <c r="BJ10" s="58" t="str">
        <f t="shared" si="15"/>
        <v/>
      </c>
      <c r="BK10" s="58" t="str">
        <f t="shared" si="16"/>
        <v/>
      </c>
      <c r="BL10" s="58" t="str">
        <f t="shared" si="17"/>
        <v/>
      </c>
      <c r="BN10" s="58" t="str">
        <f t="shared" si="18"/>
        <v/>
      </c>
      <c r="BO10" s="58" t="str">
        <f t="shared" si="19"/>
        <v/>
      </c>
      <c r="BP10" s="58" t="str">
        <f t="shared" si="20"/>
        <v/>
      </c>
      <c r="BQ10" s="58" t="str">
        <f t="shared" si="21"/>
        <v/>
      </c>
      <c r="BR10" s="58" t="str">
        <f t="shared" si="22"/>
        <v/>
      </c>
      <c r="BS10" s="59"/>
    </row>
    <row r="11" spans="1:71" ht="13.15" customHeight="1" x14ac:dyDescent="0.2">
      <c r="B11" s="65"/>
      <c r="E11" s="63"/>
      <c r="F11" s="63"/>
      <c r="H11" s="63"/>
      <c r="J11" s="212"/>
      <c r="K11" s="212"/>
      <c r="L11" s="212"/>
      <c r="M11" s="212"/>
      <c r="N11" s="212"/>
      <c r="O11" s="47" t="str">
        <f t="shared" si="8"/>
        <v/>
      </c>
      <c r="P11" s="53" t="str">
        <f t="shared" si="9"/>
        <v/>
      </c>
      <c r="Q11" s="169"/>
      <c r="R11" s="170"/>
      <c r="S11" s="170"/>
      <c r="T11" s="170"/>
      <c r="U11" s="171"/>
      <c r="V11" s="168"/>
      <c r="W11" s="54" t="str">
        <f t="shared" si="0"/>
        <v/>
      </c>
      <c r="X11" s="47" t="str">
        <f t="shared" si="1"/>
        <v/>
      </c>
      <c r="Y11" s="53" t="str">
        <f t="shared" si="10"/>
        <v/>
      </c>
      <c r="Z11" s="169"/>
      <c r="AA11" s="170"/>
      <c r="AB11" s="170"/>
      <c r="AC11" s="170"/>
      <c r="AD11" s="171"/>
      <c r="AE11" s="168"/>
      <c r="AF11" s="54" t="str">
        <f t="shared" si="2"/>
        <v/>
      </c>
      <c r="AG11" s="24"/>
      <c r="AH11" s="24"/>
      <c r="AI11" s="62"/>
      <c r="AJ11" s="62"/>
      <c r="AK11" s="62"/>
      <c r="AL11" s="62"/>
      <c r="AN11" s="20"/>
      <c r="AO11" s="64"/>
      <c r="AP11" s="192"/>
      <c r="AS11" s="56">
        <f t="shared" si="23"/>
        <v>0</v>
      </c>
      <c r="AT11" s="56">
        <f t="shared" si="24"/>
        <v>0</v>
      </c>
      <c r="AU11" s="56">
        <f t="shared" si="25"/>
        <v>0</v>
      </c>
      <c r="AV11" s="56">
        <f t="shared" si="26"/>
        <v>0</v>
      </c>
      <c r="AW11" s="56">
        <f t="shared" si="27"/>
        <v>0</v>
      </c>
      <c r="AX11" s="57">
        <f t="shared" si="11"/>
        <v>0</v>
      </c>
      <c r="AY11" s="57">
        <f>SUM($AX$7:AX11)</f>
        <v>0</v>
      </c>
      <c r="AZ11" s="56">
        <f t="shared" si="3"/>
        <v>0</v>
      </c>
      <c r="BA11" s="56">
        <f t="shared" si="4"/>
        <v>0</v>
      </c>
      <c r="BB11" s="56">
        <f t="shared" si="5"/>
        <v>0</v>
      </c>
      <c r="BC11" s="56">
        <f t="shared" si="6"/>
        <v>0</v>
      </c>
      <c r="BD11" s="56">
        <f t="shared" si="7"/>
        <v>0</v>
      </c>
      <c r="BE11" s="57">
        <f t="shared" si="12"/>
        <v>0</v>
      </c>
      <c r="BF11" s="57">
        <f>SUM($BE$7:BE11)</f>
        <v>0</v>
      </c>
      <c r="BH11" s="58" t="str">
        <f t="shared" si="13"/>
        <v/>
      </c>
      <c r="BI11" s="58" t="str">
        <f t="shared" si="14"/>
        <v/>
      </c>
      <c r="BJ11" s="58" t="str">
        <f t="shared" si="15"/>
        <v/>
      </c>
      <c r="BK11" s="58" t="str">
        <f t="shared" si="16"/>
        <v/>
      </c>
      <c r="BL11" s="58" t="str">
        <f t="shared" si="17"/>
        <v/>
      </c>
      <c r="BN11" s="58" t="str">
        <f t="shared" si="18"/>
        <v/>
      </c>
      <c r="BO11" s="58" t="str">
        <f t="shared" si="19"/>
        <v/>
      </c>
      <c r="BP11" s="58" t="str">
        <f t="shared" si="20"/>
        <v/>
      </c>
      <c r="BQ11" s="58" t="str">
        <f t="shared" si="21"/>
        <v/>
      </c>
      <c r="BR11" s="58" t="str">
        <f t="shared" si="22"/>
        <v/>
      </c>
      <c r="BS11" s="59"/>
    </row>
    <row r="12" spans="1:71" ht="18" customHeight="1" x14ac:dyDescent="0.2">
      <c r="B12" s="50"/>
      <c r="J12" s="212"/>
      <c r="K12" s="212"/>
      <c r="L12" s="212"/>
      <c r="M12" s="212"/>
      <c r="N12" s="212"/>
      <c r="O12" s="47" t="str">
        <f t="shared" si="8"/>
        <v/>
      </c>
      <c r="P12" s="53" t="str">
        <f t="shared" si="9"/>
        <v/>
      </c>
      <c r="Q12" s="169"/>
      <c r="R12" s="170"/>
      <c r="S12" s="170"/>
      <c r="T12" s="170"/>
      <c r="U12" s="171"/>
      <c r="V12" s="168"/>
      <c r="W12" s="54" t="str">
        <f t="shared" si="0"/>
        <v/>
      </c>
      <c r="X12" s="47" t="str">
        <f t="shared" si="1"/>
        <v/>
      </c>
      <c r="Y12" s="53" t="str">
        <f t="shared" si="10"/>
        <v/>
      </c>
      <c r="Z12" s="169"/>
      <c r="AA12" s="170"/>
      <c r="AB12" s="170"/>
      <c r="AC12" s="170"/>
      <c r="AD12" s="171"/>
      <c r="AE12" s="168"/>
      <c r="AF12" s="54" t="str">
        <f t="shared" si="2"/>
        <v/>
      </c>
      <c r="AG12" s="24"/>
      <c r="AH12" s="24"/>
      <c r="AI12" s="62"/>
      <c r="AJ12" s="62"/>
      <c r="AK12" s="62"/>
      <c r="AL12" s="62"/>
      <c r="AM12" s="38" t="s">
        <v>109</v>
      </c>
      <c r="AN12" s="20"/>
      <c r="AO12" s="38"/>
      <c r="AP12" s="195">
        <v>43.333333333333336</v>
      </c>
      <c r="AS12" s="56">
        <f t="shared" si="23"/>
        <v>0</v>
      </c>
      <c r="AT12" s="56">
        <f t="shared" si="24"/>
        <v>0</v>
      </c>
      <c r="AU12" s="56">
        <f t="shared" si="25"/>
        <v>0</v>
      </c>
      <c r="AV12" s="56">
        <f t="shared" si="26"/>
        <v>0</v>
      </c>
      <c r="AW12" s="56">
        <f t="shared" si="27"/>
        <v>0</v>
      </c>
      <c r="AX12" s="57">
        <f t="shared" si="11"/>
        <v>0</v>
      </c>
      <c r="AY12" s="57">
        <f>SUM($AX$7:AX12)</f>
        <v>0</v>
      </c>
      <c r="AZ12" s="56">
        <f t="shared" si="3"/>
        <v>0</v>
      </c>
      <c r="BA12" s="56">
        <f t="shared" si="4"/>
        <v>0</v>
      </c>
      <c r="BB12" s="56">
        <f t="shared" si="5"/>
        <v>0</v>
      </c>
      <c r="BC12" s="56">
        <f t="shared" si="6"/>
        <v>0</v>
      </c>
      <c r="BD12" s="56">
        <f t="shared" si="7"/>
        <v>0</v>
      </c>
      <c r="BE12" s="57">
        <f t="shared" si="12"/>
        <v>0</v>
      </c>
      <c r="BF12" s="57">
        <f>SUM($BE$7:BE12)</f>
        <v>0</v>
      </c>
      <c r="BH12" s="58" t="str">
        <f t="shared" si="13"/>
        <v/>
      </c>
      <c r="BI12" s="58" t="str">
        <f t="shared" si="14"/>
        <v/>
      </c>
      <c r="BJ12" s="58" t="str">
        <f t="shared" si="15"/>
        <v/>
      </c>
      <c r="BK12" s="58" t="str">
        <f t="shared" si="16"/>
        <v/>
      </c>
      <c r="BL12" s="58" t="str">
        <f t="shared" si="17"/>
        <v/>
      </c>
      <c r="BN12" s="58" t="str">
        <f t="shared" si="18"/>
        <v/>
      </c>
      <c r="BO12" s="58" t="str">
        <f t="shared" si="19"/>
        <v/>
      </c>
      <c r="BP12" s="58" t="str">
        <f t="shared" si="20"/>
        <v/>
      </c>
      <c r="BQ12" s="58" t="str">
        <f t="shared" si="21"/>
        <v/>
      </c>
      <c r="BR12" s="58" t="str">
        <f t="shared" si="22"/>
        <v/>
      </c>
      <c r="BS12" s="59"/>
    </row>
    <row r="13" spans="1:71" ht="13.15" customHeight="1" x14ac:dyDescent="0.2">
      <c r="B13" s="50" t="s">
        <v>73</v>
      </c>
      <c r="C13" s="51"/>
      <c r="D13" s="155">
        <v>1</v>
      </c>
      <c r="E13" s="264" t="s">
        <v>59</v>
      </c>
      <c r="F13" s="265"/>
      <c r="G13" s="156">
        <v>1</v>
      </c>
      <c r="H13" s="66"/>
      <c r="I13" s="67"/>
      <c r="J13" s="266"/>
      <c r="K13" s="266"/>
      <c r="L13" s="266"/>
      <c r="M13" s="212"/>
      <c r="N13" s="212"/>
      <c r="O13" s="47" t="str">
        <f t="shared" si="8"/>
        <v/>
      </c>
      <c r="P13" s="53" t="str">
        <f t="shared" si="9"/>
        <v/>
      </c>
      <c r="Q13" s="169"/>
      <c r="R13" s="170"/>
      <c r="S13" s="170"/>
      <c r="T13" s="170"/>
      <c r="U13" s="171"/>
      <c r="V13" s="178"/>
      <c r="W13" s="54" t="str">
        <f t="shared" si="0"/>
        <v/>
      </c>
      <c r="X13" s="47" t="str">
        <f t="shared" si="1"/>
        <v/>
      </c>
      <c r="Y13" s="53" t="str">
        <f t="shared" si="10"/>
        <v/>
      </c>
      <c r="Z13" s="169"/>
      <c r="AA13" s="170"/>
      <c r="AB13" s="170"/>
      <c r="AC13" s="170"/>
      <c r="AD13" s="171"/>
      <c r="AE13" s="168"/>
      <c r="AF13" s="54" t="str">
        <f t="shared" si="2"/>
        <v/>
      </c>
      <c r="AG13" s="24"/>
      <c r="AH13" s="24"/>
      <c r="AI13" s="62"/>
      <c r="AJ13" s="62"/>
      <c r="AK13" s="62"/>
      <c r="AL13" s="62"/>
      <c r="AM13" s="38" t="s">
        <v>110</v>
      </c>
      <c r="AN13" s="20"/>
      <c r="AO13" s="38"/>
      <c r="AP13" s="195">
        <v>34.583333333333336</v>
      </c>
      <c r="AS13" s="56">
        <f t="shared" si="23"/>
        <v>0</v>
      </c>
      <c r="AT13" s="56">
        <f t="shared" si="24"/>
        <v>0</v>
      </c>
      <c r="AU13" s="56">
        <f t="shared" si="25"/>
        <v>0</v>
      </c>
      <c r="AV13" s="56">
        <f t="shared" si="26"/>
        <v>0</v>
      </c>
      <c r="AW13" s="56">
        <f t="shared" si="27"/>
        <v>0</v>
      </c>
      <c r="AX13" s="57">
        <f>SUM(AS13:AW13)</f>
        <v>0</v>
      </c>
      <c r="AY13" s="57">
        <f>SUM($AX$7:AX13)</f>
        <v>0</v>
      </c>
      <c r="AZ13" s="56">
        <f t="shared" si="3"/>
        <v>0</v>
      </c>
      <c r="BA13" s="56">
        <f t="shared" si="4"/>
        <v>0</v>
      </c>
      <c r="BB13" s="56">
        <f t="shared" si="5"/>
        <v>0</v>
      </c>
      <c r="BC13" s="56">
        <f t="shared" si="6"/>
        <v>0</v>
      </c>
      <c r="BD13" s="56">
        <f t="shared" si="7"/>
        <v>0</v>
      </c>
      <c r="BE13" s="57">
        <f t="shared" si="12"/>
        <v>0</v>
      </c>
      <c r="BF13" s="57">
        <f>SUM($BE$7:BE13)</f>
        <v>0</v>
      </c>
      <c r="BH13" s="58" t="str">
        <f>IF(AS13=0,"",$P13)</f>
        <v/>
      </c>
      <c r="BI13" s="58" t="str">
        <f>IF(AT13=0,"",$P13+1)</f>
        <v/>
      </c>
      <c r="BJ13" s="58" t="str">
        <f>IF(AU13=0,"",$P13+2)</f>
        <v/>
      </c>
      <c r="BK13" s="58" t="str">
        <f t="shared" si="16"/>
        <v/>
      </c>
      <c r="BL13" s="58" t="str">
        <f t="shared" si="17"/>
        <v/>
      </c>
      <c r="BN13" s="58" t="str">
        <f t="shared" si="18"/>
        <v/>
      </c>
      <c r="BO13" s="58" t="str">
        <f t="shared" si="19"/>
        <v/>
      </c>
      <c r="BP13" s="58" t="str">
        <f t="shared" si="20"/>
        <v/>
      </c>
      <c r="BQ13" s="58" t="str">
        <f t="shared" si="21"/>
        <v/>
      </c>
      <c r="BR13" s="58" t="str">
        <f t="shared" si="22"/>
        <v/>
      </c>
      <c r="BS13" s="59"/>
    </row>
    <row r="14" spans="1:71" ht="13.15" customHeight="1" x14ac:dyDescent="0.2">
      <c r="B14" s="50"/>
      <c r="C14" s="51"/>
      <c r="D14" s="51"/>
      <c r="E14" s="51"/>
      <c r="F14" s="60"/>
      <c r="G14" s="60"/>
      <c r="H14" s="68"/>
      <c r="I14" s="67"/>
      <c r="J14" s="213"/>
      <c r="K14" s="213"/>
      <c r="L14" s="213"/>
      <c r="M14" s="214"/>
      <c r="N14" s="212"/>
      <c r="O14" s="47" t="str">
        <f t="shared" si="8"/>
        <v/>
      </c>
      <c r="P14" s="53" t="str">
        <f t="shared" si="9"/>
        <v/>
      </c>
      <c r="Q14" s="169"/>
      <c r="R14" s="170"/>
      <c r="S14" s="170"/>
      <c r="T14" s="170"/>
      <c r="U14" s="171"/>
      <c r="V14" s="178"/>
      <c r="W14" s="54" t="str">
        <f t="shared" si="0"/>
        <v/>
      </c>
      <c r="X14" s="47" t="str">
        <f t="shared" si="1"/>
        <v/>
      </c>
      <c r="Y14" s="53" t="str">
        <f t="shared" si="10"/>
        <v/>
      </c>
      <c r="Z14" s="169"/>
      <c r="AA14" s="170"/>
      <c r="AB14" s="170"/>
      <c r="AC14" s="170"/>
      <c r="AD14" s="171"/>
      <c r="AE14" s="168"/>
      <c r="AF14" s="54" t="str">
        <f t="shared" si="2"/>
        <v/>
      </c>
      <c r="AG14" s="24"/>
      <c r="AH14" s="24"/>
      <c r="AI14" s="62"/>
      <c r="AJ14" s="62"/>
      <c r="AK14" s="62"/>
      <c r="AL14" s="62"/>
      <c r="AM14" s="38" t="s">
        <v>119</v>
      </c>
      <c r="AP14" s="195">
        <v>17.291666666666668</v>
      </c>
      <c r="AS14" s="56">
        <f t="shared" si="23"/>
        <v>0</v>
      </c>
      <c r="AT14" s="56">
        <f t="shared" si="24"/>
        <v>0</v>
      </c>
      <c r="AU14" s="56">
        <f t="shared" si="25"/>
        <v>0</v>
      </c>
      <c r="AV14" s="56">
        <f t="shared" si="26"/>
        <v>0</v>
      </c>
      <c r="AW14" s="56">
        <f t="shared" si="27"/>
        <v>0</v>
      </c>
      <c r="AX14" s="57">
        <f t="shared" si="11"/>
        <v>0</v>
      </c>
      <c r="AY14" s="57">
        <f>SUM($AX$7:AX14)</f>
        <v>0</v>
      </c>
      <c r="AZ14" s="56">
        <f t="shared" si="3"/>
        <v>0</v>
      </c>
      <c r="BA14" s="56">
        <f t="shared" si="4"/>
        <v>0</v>
      </c>
      <c r="BB14" s="56">
        <f t="shared" si="5"/>
        <v>0</v>
      </c>
      <c r="BC14" s="56">
        <f t="shared" si="6"/>
        <v>0</v>
      </c>
      <c r="BD14" s="56">
        <f t="shared" si="7"/>
        <v>0</v>
      </c>
      <c r="BE14" s="57">
        <f t="shared" si="12"/>
        <v>0</v>
      </c>
      <c r="BF14" s="57">
        <f>SUM($BE$7:BE14)</f>
        <v>0</v>
      </c>
      <c r="BH14" s="58" t="str">
        <f t="shared" si="13"/>
        <v/>
      </c>
      <c r="BI14" s="58" t="str">
        <f t="shared" ref="BI14:BI22" si="28">IF(AT14=0,"",$P14+1)</f>
        <v/>
      </c>
      <c r="BJ14" s="58" t="str">
        <f t="shared" ref="BJ14:BJ22" si="29">IF(AU14=0,"",$P14+2)</f>
        <v/>
      </c>
      <c r="BK14" s="58" t="str">
        <f t="shared" ref="BK14:BK22" si="30">IF(AV14=0,"",$P14+3)</f>
        <v/>
      </c>
      <c r="BL14" s="58" t="str">
        <f t="shared" ref="BL14:BL22" si="31">IF(AW14=0,"",$P14+4)</f>
        <v/>
      </c>
      <c r="BN14" s="58" t="str">
        <f t="shared" si="18"/>
        <v/>
      </c>
      <c r="BO14" s="58" t="str">
        <f t="shared" si="19"/>
        <v/>
      </c>
      <c r="BP14" s="58" t="str">
        <f t="shared" si="20"/>
        <v/>
      </c>
      <c r="BQ14" s="58" t="str">
        <f t="shared" si="21"/>
        <v/>
      </c>
      <c r="BR14" s="58" t="str">
        <f t="shared" si="22"/>
        <v/>
      </c>
      <c r="BS14" s="59"/>
    </row>
    <row r="15" spans="1:71" ht="13.15" customHeight="1" x14ac:dyDescent="0.2">
      <c r="B15" s="48" t="s">
        <v>111</v>
      </c>
      <c r="C15" s="159"/>
      <c r="D15" s="158"/>
      <c r="E15" s="159"/>
      <c r="F15" s="160"/>
      <c r="G15" s="157">
        <v>1.6666666666666667</v>
      </c>
      <c r="H15" s="211"/>
      <c r="I15" s="161"/>
      <c r="J15" s="267"/>
      <c r="K15" s="267"/>
      <c r="L15" s="267"/>
      <c r="M15" s="215"/>
      <c r="N15" s="216"/>
      <c r="O15" s="47" t="str">
        <f t="shared" si="8"/>
        <v/>
      </c>
      <c r="P15" s="53" t="str">
        <f t="shared" si="9"/>
        <v/>
      </c>
      <c r="Q15" s="169"/>
      <c r="R15" s="170"/>
      <c r="S15" s="170"/>
      <c r="T15" s="170"/>
      <c r="U15" s="171"/>
      <c r="V15" s="168"/>
      <c r="W15" s="54" t="str">
        <f t="shared" si="0"/>
        <v/>
      </c>
      <c r="X15" s="47" t="str">
        <f t="shared" si="1"/>
        <v/>
      </c>
      <c r="Y15" s="53" t="str">
        <f t="shared" si="10"/>
        <v/>
      </c>
      <c r="Z15" s="169"/>
      <c r="AA15" s="170"/>
      <c r="AB15" s="170"/>
      <c r="AC15" s="170"/>
      <c r="AD15" s="171"/>
      <c r="AE15" s="168"/>
      <c r="AF15" s="54" t="str">
        <f t="shared" si="2"/>
        <v/>
      </c>
      <c r="AG15" s="24"/>
      <c r="AH15" s="24"/>
      <c r="AI15" s="62"/>
      <c r="AJ15" s="62"/>
      <c r="AK15" s="62"/>
      <c r="AL15" s="62"/>
      <c r="AM15" s="38" t="s">
        <v>122</v>
      </c>
      <c r="AN15" s="20"/>
      <c r="AO15" s="64"/>
      <c r="AP15" s="195">
        <f>IF(AP24=TRUE,E23,0)</f>
        <v>17.291666666666668</v>
      </c>
      <c r="AS15" s="56">
        <f t="shared" si="23"/>
        <v>0</v>
      </c>
      <c r="AT15" s="56">
        <f t="shared" si="24"/>
        <v>0</v>
      </c>
      <c r="AU15" s="56">
        <f t="shared" si="25"/>
        <v>0</v>
      </c>
      <c r="AV15" s="56">
        <f t="shared" si="26"/>
        <v>0</v>
      </c>
      <c r="AW15" s="56">
        <f t="shared" si="27"/>
        <v>0</v>
      </c>
      <c r="AX15" s="57">
        <f t="shared" si="11"/>
        <v>0</v>
      </c>
      <c r="AY15" s="57">
        <f>SUM($AX$7:AX15)</f>
        <v>0</v>
      </c>
      <c r="AZ15" s="56">
        <f t="shared" si="3"/>
        <v>0</v>
      </c>
      <c r="BA15" s="56">
        <f t="shared" si="4"/>
        <v>0</v>
      </c>
      <c r="BB15" s="56">
        <f t="shared" si="5"/>
        <v>0</v>
      </c>
      <c r="BC15" s="56">
        <f t="shared" si="6"/>
        <v>0</v>
      </c>
      <c r="BD15" s="56">
        <f t="shared" si="7"/>
        <v>0</v>
      </c>
      <c r="BE15" s="57">
        <f t="shared" si="12"/>
        <v>0</v>
      </c>
      <c r="BF15" s="57">
        <f>SUM($BE$7:BE15)</f>
        <v>0</v>
      </c>
      <c r="BH15" s="58" t="str">
        <f t="shared" si="13"/>
        <v/>
      </c>
      <c r="BI15" s="58" t="str">
        <f t="shared" si="28"/>
        <v/>
      </c>
      <c r="BJ15" s="58" t="str">
        <f t="shared" si="29"/>
        <v/>
      </c>
      <c r="BK15" s="58" t="str">
        <f t="shared" si="30"/>
        <v/>
      </c>
      <c r="BL15" s="58" t="str">
        <f t="shared" si="31"/>
        <v/>
      </c>
      <c r="BN15" s="58" t="str">
        <f t="shared" si="18"/>
        <v/>
      </c>
      <c r="BO15" s="58" t="str">
        <f t="shared" si="19"/>
        <v/>
      </c>
      <c r="BP15" s="58" t="str">
        <f t="shared" si="20"/>
        <v/>
      </c>
      <c r="BQ15" s="58" t="str">
        <f t="shared" si="21"/>
        <v/>
      </c>
      <c r="BR15" s="58" t="str">
        <f t="shared" si="22"/>
        <v/>
      </c>
      <c r="BS15" s="59"/>
    </row>
    <row r="16" spans="1:71" ht="13.15" customHeight="1" x14ac:dyDescent="0.2">
      <c r="B16" s="158"/>
      <c r="C16" s="158"/>
      <c r="D16" s="158"/>
      <c r="E16" s="158"/>
      <c r="F16" s="158"/>
      <c r="G16" s="158"/>
      <c r="H16" s="209"/>
      <c r="I16" s="162"/>
      <c r="J16" s="216"/>
      <c r="K16" s="216"/>
      <c r="L16" s="216"/>
      <c r="M16" s="217"/>
      <c r="N16" s="216"/>
      <c r="O16" s="47" t="str">
        <f t="shared" si="8"/>
        <v/>
      </c>
      <c r="P16" s="53" t="str">
        <f t="shared" si="9"/>
        <v/>
      </c>
      <c r="Q16" s="169"/>
      <c r="R16" s="170"/>
      <c r="S16" s="170"/>
      <c r="T16" s="170"/>
      <c r="U16" s="171"/>
      <c r="V16" s="168"/>
      <c r="W16" s="54" t="str">
        <f t="shared" si="0"/>
        <v/>
      </c>
      <c r="X16" s="47" t="str">
        <f t="shared" si="1"/>
        <v/>
      </c>
      <c r="Y16" s="53" t="str">
        <f t="shared" si="10"/>
        <v/>
      </c>
      <c r="Z16" s="169"/>
      <c r="AA16" s="170"/>
      <c r="AB16" s="170"/>
      <c r="AC16" s="170"/>
      <c r="AD16" s="171"/>
      <c r="AE16" s="168"/>
      <c r="AF16" s="54" t="str">
        <f t="shared" si="2"/>
        <v/>
      </c>
      <c r="AG16" s="24"/>
      <c r="AH16" s="24"/>
      <c r="AI16" s="62"/>
      <c r="AJ16" s="62"/>
      <c r="AK16" s="62"/>
      <c r="AL16" s="62"/>
      <c r="AM16" s="38" t="s">
        <v>123</v>
      </c>
      <c r="AN16" s="20"/>
      <c r="AO16" s="64"/>
      <c r="AP16" s="196">
        <f>IF(AP19=TRUE,E25-H23,0)</f>
        <v>43.333333333333336</v>
      </c>
      <c r="AS16" s="56">
        <f t="shared" si="23"/>
        <v>0</v>
      </c>
      <c r="AT16" s="56">
        <f t="shared" si="24"/>
        <v>0</v>
      </c>
      <c r="AU16" s="56">
        <f t="shared" si="25"/>
        <v>0</v>
      </c>
      <c r="AV16" s="56">
        <f t="shared" si="26"/>
        <v>0</v>
      </c>
      <c r="AW16" s="56">
        <f t="shared" si="27"/>
        <v>0</v>
      </c>
      <c r="AX16" s="57">
        <f t="shared" si="11"/>
        <v>0</v>
      </c>
      <c r="AY16" s="57">
        <f>SUM($AX$7:AX16)</f>
        <v>0</v>
      </c>
      <c r="AZ16" s="56">
        <f t="shared" si="3"/>
        <v>0</v>
      </c>
      <c r="BA16" s="56">
        <f t="shared" si="4"/>
        <v>0</v>
      </c>
      <c r="BB16" s="56">
        <f t="shared" si="5"/>
        <v>0</v>
      </c>
      <c r="BC16" s="56">
        <f t="shared" si="6"/>
        <v>0</v>
      </c>
      <c r="BD16" s="56">
        <f t="shared" si="7"/>
        <v>0</v>
      </c>
      <c r="BE16" s="57">
        <f t="shared" si="12"/>
        <v>0</v>
      </c>
      <c r="BF16" s="57">
        <f>SUM($BE$7:BE16)</f>
        <v>0</v>
      </c>
      <c r="BH16" s="58" t="str">
        <f t="shared" si="13"/>
        <v/>
      </c>
      <c r="BI16" s="58" t="str">
        <f t="shared" si="28"/>
        <v/>
      </c>
      <c r="BJ16" s="58" t="str">
        <f t="shared" si="29"/>
        <v/>
      </c>
      <c r="BK16" s="58" t="str">
        <f t="shared" si="30"/>
        <v/>
      </c>
      <c r="BL16" s="58" t="str">
        <f t="shared" si="31"/>
        <v/>
      </c>
      <c r="BN16" s="58" t="str">
        <f t="shared" si="18"/>
        <v/>
      </c>
      <c r="BO16" s="58" t="str">
        <f t="shared" si="19"/>
        <v/>
      </c>
      <c r="BP16" s="58" t="str">
        <f t="shared" si="20"/>
        <v/>
      </c>
      <c r="BQ16" s="58" t="str">
        <f t="shared" si="21"/>
        <v/>
      </c>
      <c r="BR16" s="58" t="str">
        <f t="shared" si="22"/>
        <v/>
      </c>
      <c r="BS16" s="59"/>
    </row>
    <row r="17" spans="2:71" ht="13.15" customHeight="1" x14ac:dyDescent="0.2">
      <c r="B17" s="163"/>
      <c r="C17" s="163"/>
      <c r="D17" s="163"/>
      <c r="E17" s="163"/>
      <c r="F17" s="163"/>
      <c r="G17" s="163"/>
      <c r="H17" s="163"/>
      <c r="I17" s="163"/>
      <c r="J17" s="218"/>
      <c r="K17" s="218"/>
      <c r="L17" s="218"/>
      <c r="M17" s="217"/>
      <c r="N17" s="216"/>
      <c r="O17" s="47" t="str">
        <f t="shared" si="8"/>
        <v/>
      </c>
      <c r="P17" s="53" t="str">
        <f t="shared" si="9"/>
        <v/>
      </c>
      <c r="Q17" s="169"/>
      <c r="R17" s="170"/>
      <c r="S17" s="170"/>
      <c r="T17" s="170"/>
      <c r="U17" s="171"/>
      <c r="V17" s="168"/>
      <c r="W17" s="54" t="str">
        <f t="shared" si="0"/>
        <v/>
      </c>
      <c r="X17" s="47" t="str">
        <f t="shared" si="1"/>
        <v/>
      </c>
      <c r="Y17" s="53" t="str">
        <f t="shared" si="10"/>
        <v/>
      </c>
      <c r="Z17" s="169"/>
      <c r="AA17" s="170"/>
      <c r="AB17" s="170"/>
      <c r="AC17" s="170"/>
      <c r="AD17" s="171"/>
      <c r="AE17" s="168"/>
      <c r="AF17" s="54" t="str">
        <f t="shared" si="2"/>
        <v/>
      </c>
      <c r="AG17" s="24"/>
      <c r="AH17" s="24"/>
      <c r="AI17" s="62"/>
      <c r="AJ17" s="62"/>
      <c r="AK17" s="62"/>
      <c r="AL17" s="62"/>
      <c r="AN17" s="20"/>
      <c r="AO17" s="64"/>
      <c r="AP17" s="192"/>
      <c r="AS17" s="56">
        <f t="shared" si="23"/>
        <v>0</v>
      </c>
      <c r="AT17" s="56">
        <f t="shared" si="24"/>
        <v>0</v>
      </c>
      <c r="AU17" s="56">
        <f t="shared" si="25"/>
        <v>0</v>
      </c>
      <c r="AV17" s="56">
        <f t="shared" si="26"/>
        <v>0</v>
      </c>
      <c r="AW17" s="56">
        <f t="shared" si="27"/>
        <v>0</v>
      </c>
      <c r="AX17" s="57">
        <f t="shared" si="11"/>
        <v>0</v>
      </c>
      <c r="AY17" s="57">
        <f>SUM($AX$7:AX17)</f>
        <v>0</v>
      </c>
      <c r="AZ17" s="56">
        <f t="shared" si="3"/>
        <v>0</v>
      </c>
      <c r="BA17" s="56">
        <f t="shared" si="4"/>
        <v>0</v>
      </c>
      <c r="BB17" s="56">
        <f t="shared" si="5"/>
        <v>0</v>
      </c>
      <c r="BC17" s="56">
        <f t="shared" si="6"/>
        <v>0</v>
      </c>
      <c r="BD17" s="56">
        <f t="shared" si="7"/>
        <v>0</v>
      </c>
      <c r="BE17" s="57">
        <f t="shared" si="12"/>
        <v>0</v>
      </c>
      <c r="BF17" s="57">
        <f>SUM($BE$7:BE17)</f>
        <v>0</v>
      </c>
      <c r="BH17" s="58" t="str">
        <f t="shared" si="13"/>
        <v/>
      </c>
      <c r="BI17" s="58" t="str">
        <f t="shared" si="28"/>
        <v/>
      </c>
      <c r="BJ17" s="58" t="str">
        <f t="shared" si="29"/>
        <v/>
      </c>
      <c r="BK17" s="58" t="str">
        <f t="shared" si="30"/>
        <v/>
      </c>
      <c r="BL17" s="58" t="str">
        <f t="shared" si="31"/>
        <v/>
      </c>
      <c r="BN17" s="58" t="str">
        <f t="shared" si="18"/>
        <v/>
      </c>
      <c r="BO17" s="58" t="str">
        <f t="shared" si="19"/>
        <v/>
      </c>
      <c r="BP17" s="58" t="str">
        <f t="shared" si="20"/>
        <v/>
      </c>
      <c r="BQ17" s="58" t="str">
        <f t="shared" si="21"/>
        <v/>
      </c>
      <c r="BR17" s="58" t="str">
        <f t="shared" si="22"/>
        <v/>
      </c>
      <c r="BS17" s="59"/>
    </row>
    <row r="18" spans="2:71" ht="13.15" customHeight="1" x14ac:dyDescent="0.2">
      <c r="B18" s="163"/>
      <c r="C18" s="163"/>
      <c r="D18" s="163"/>
      <c r="E18" s="163"/>
      <c r="F18" s="163"/>
      <c r="G18" s="163"/>
      <c r="H18" s="163"/>
      <c r="I18" s="163"/>
      <c r="J18" s="218"/>
      <c r="K18" s="218"/>
      <c r="L18" s="218"/>
      <c r="M18" s="219"/>
      <c r="N18" s="216"/>
      <c r="O18" s="47" t="str">
        <f t="shared" si="8"/>
        <v/>
      </c>
      <c r="P18" s="53" t="str">
        <f t="shared" si="9"/>
        <v/>
      </c>
      <c r="Q18" s="169"/>
      <c r="R18" s="170"/>
      <c r="S18" s="170"/>
      <c r="T18" s="170"/>
      <c r="U18" s="171"/>
      <c r="V18" s="178"/>
      <c r="W18" s="54" t="str">
        <f t="shared" si="0"/>
        <v/>
      </c>
      <c r="X18" s="47" t="str">
        <f t="shared" si="1"/>
        <v/>
      </c>
      <c r="Y18" s="53" t="str">
        <f t="shared" si="10"/>
        <v/>
      </c>
      <c r="Z18" s="169"/>
      <c r="AA18" s="170"/>
      <c r="AB18" s="170"/>
      <c r="AC18" s="170"/>
      <c r="AD18" s="171"/>
      <c r="AE18" s="168"/>
      <c r="AF18" s="54" t="str">
        <f t="shared" si="2"/>
        <v/>
      </c>
      <c r="AG18" s="24"/>
      <c r="AH18" s="24"/>
      <c r="AI18" s="62"/>
      <c r="AJ18" s="62"/>
      <c r="AK18" s="62"/>
      <c r="AL18" s="62"/>
      <c r="AN18" s="20"/>
      <c r="AO18" s="38"/>
      <c r="AP18" s="192"/>
      <c r="AS18" s="56">
        <f t="shared" si="23"/>
        <v>0</v>
      </c>
      <c r="AT18" s="56">
        <f t="shared" si="24"/>
        <v>0</v>
      </c>
      <c r="AU18" s="56">
        <f t="shared" si="25"/>
        <v>0</v>
      </c>
      <c r="AV18" s="56">
        <f t="shared" si="26"/>
        <v>0</v>
      </c>
      <c r="AW18" s="56">
        <f t="shared" si="27"/>
        <v>0</v>
      </c>
      <c r="AX18" s="57">
        <f t="shared" si="11"/>
        <v>0</v>
      </c>
      <c r="AY18" s="57">
        <f>SUM($AX$7:AX18)</f>
        <v>0</v>
      </c>
      <c r="AZ18" s="56">
        <f t="shared" si="3"/>
        <v>0</v>
      </c>
      <c r="BA18" s="56">
        <f t="shared" si="4"/>
        <v>0</v>
      </c>
      <c r="BB18" s="56">
        <f t="shared" si="5"/>
        <v>0</v>
      </c>
      <c r="BC18" s="56">
        <f t="shared" si="6"/>
        <v>0</v>
      </c>
      <c r="BD18" s="56">
        <f t="shared" si="7"/>
        <v>0</v>
      </c>
      <c r="BE18" s="57">
        <f t="shared" si="12"/>
        <v>0</v>
      </c>
      <c r="BF18" s="57">
        <f>SUM($BE$7:BE18)</f>
        <v>0</v>
      </c>
      <c r="BH18" s="58" t="str">
        <f t="shared" si="13"/>
        <v/>
      </c>
      <c r="BI18" s="58" t="str">
        <f t="shared" si="28"/>
        <v/>
      </c>
      <c r="BJ18" s="58" t="str">
        <f t="shared" si="29"/>
        <v/>
      </c>
      <c r="BK18" s="58" t="str">
        <f t="shared" si="30"/>
        <v/>
      </c>
      <c r="BL18" s="58" t="str">
        <f t="shared" si="31"/>
        <v/>
      </c>
      <c r="BN18" s="58" t="str">
        <f t="shared" si="18"/>
        <v/>
      </c>
      <c r="BO18" s="58" t="str">
        <f t="shared" si="19"/>
        <v/>
      </c>
      <c r="BP18" s="58" t="str">
        <f t="shared" si="20"/>
        <v/>
      </c>
      <c r="BQ18" s="58" t="str">
        <f t="shared" si="21"/>
        <v/>
      </c>
      <c r="BR18" s="58" t="str">
        <f t="shared" si="22"/>
        <v/>
      </c>
      <c r="BS18" s="59"/>
    </row>
    <row r="19" spans="2:71" ht="13.15" customHeight="1" x14ac:dyDescent="0.2">
      <c r="B19" s="70"/>
      <c r="C19" s="70"/>
      <c r="D19" s="70"/>
      <c r="E19" s="70"/>
      <c r="F19" s="70"/>
      <c r="G19" s="70"/>
      <c r="H19" s="70"/>
      <c r="I19" s="70"/>
      <c r="J19" s="220"/>
      <c r="K19" s="220"/>
      <c r="L19" s="220"/>
      <c r="M19" s="217"/>
      <c r="N19" s="212"/>
      <c r="O19" s="47" t="str">
        <f t="shared" si="8"/>
        <v/>
      </c>
      <c r="P19" s="53" t="str">
        <f>IF(P18="","",IF(P18+7&gt;$E$41,"",P18+7))</f>
        <v/>
      </c>
      <c r="Q19" s="169"/>
      <c r="R19" s="170"/>
      <c r="S19" s="170"/>
      <c r="T19" s="170"/>
      <c r="U19" s="171"/>
      <c r="V19" s="168"/>
      <c r="W19" s="54" t="str">
        <f t="shared" si="0"/>
        <v/>
      </c>
      <c r="X19" s="47" t="str">
        <f t="shared" si="1"/>
        <v/>
      </c>
      <c r="Y19" s="53" t="str">
        <f t="shared" si="10"/>
        <v/>
      </c>
      <c r="Z19" s="169"/>
      <c r="AA19" s="170"/>
      <c r="AB19" s="170"/>
      <c r="AC19" s="170"/>
      <c r="AD19" s="171"/>
      <c r="AE19" s="168"/>
      <c r="AF19" s="54" t="str">
        <f t="shared" si="2"/>
        <v/>
      </c>
      <c r="AG19" s="24"/>
      <c r="AH19" s="24"/>
      <c r="AI19" s="62"/>
      <c r="AJ19" s="62"/>
      <c r="AK19" s="62"/>
      <c r="AL19" s="62"/>
      <c r="AN19" s="38" t="s">
        <v>118</v>
      </c>
      <c r="AO19" s="38"/>
      <c r="AP19" s="192" t="b">
        <f>IF(AP24=TRUE,TRUE,IF(AP21=TRUE,TRUE,FALSE))</f>
        <v>1</v>
      </c>
      <c r="AS19" s="56">
        <f t="shared" si="23"/>
        <v>0</v>
      </c>
      <c r="AT19" s="56">
        <f t="shared" si="24"/>
        <v>0</v>
      </c>
      <c r="AU19" s="56">
        <f t="shared" si="25"/>
        <v>0</v>
      </c>
      <c r="AV19" s="56">
        <f t="shared" si="26"/>
        <v>0</v>
      </c>
      <c r="AW19" s="56">
        <f t="shared" si="27"/>
        <v>0</v>
      </c>
      <c r="AX19" s="57">
        <f t="shared" si="11"/>
        <v>0</v>
      </c>
      <c r="AY19" s="57">
        <f>SUM($AX$7:AX19)</f>
        <v>0</v>
      </c>
      <c r="AZ19" s="56">
        <f t="shared" si="3"/>
        <v>0</v>
      </c>
      <c r="BA19" s="56">
        <f t="shared" si="4"/>
        <v>0</v>
      </c>
      <c r="BB19" s="56">
        <f t="shared" si="5"/>
        <v>0</v>
      </c>
      <c r="BC19" s="56">
        <f t="shared" si="6"/>
        <v>0</v>
      </c>
      <c r="BD19" s="56">
        <f t="shared" si="7"/>
        <v>0</v>
      </c>
      <c r="BE19" s="57">
        <f t="shared" si="12"/>
        <v>0</v>
      </c>
      <c r="BF19" s="57">
        <f>SUM($BE$7:BE19)</f>
        <v>0</v>
      </c>
      <c r="BH19" s="58" t="str">
        <f t="shared" si="13"/>
        <v/>
      </c>
      <c r="BI19" s="58" t="str">
        <f t="shared" si="28"/>
        <v/>
      </c>
      <c r="BJ19" s="58" t="str">
        <f t="shared" si="29"/>
        <v/>
      </c>
      <c r="BK19" s="58" t="str">
        <f t="shared" si="30"/>
        <v/>
      </c>
      <c r="BL19" s="58" t="str">
        <f t="shared" si="31"/>
        <v/>
      </c>
      <c r="BN19" s="58" t="str">
        <f t="shared" si="18"/>
        <v/>
      </c>
      <c r="BO19" s="58" t="str">
        <f t="shared" si="19"/>
        <v/>
      </c>
      <c r="BP19" s="58" t="str">
        <f t="shared" si="20"/>
        <v/>
      </c>
      <c r="BQ19" s="58" t="str">
        <f t="shared" si="21"/>
        <v/>
      </c>
      <c r="BR19" s="58" t="str">
        <f t="shared" si="22"/>
        <v/>
      </c>
      <c r="BS19" s="59"/>
    </row>
    <row r="20" spans="2:71" ht="13.15" customHeight="1" x14ac:dyDescent="0.2">
      <c r="B20" s="70"/>
      <c r="C20" s="70"/>
      <c r="D20" s="70"/>
      <c r="E20" s="70"/>
      <c r="F20" s="70"/>
      <c r="G20" s="70"/>
      <c r="H20" s="70"/>
      <c r="I20" s="70"/>
      <c r="J20" s="220"/>
      <c r="K20" s="220"/>
      <c r="L20" s="220"/>
      <c r="M20" s="217"/>
      <c r="N20" s="212"/>
      <c r="O20" s="47" t="str">
        <f t="shared" si="8"/>
        <v/>
      </c>
      <c r="P20" s="53" t="str">
        <f t="shared" si="9"/>
        <v/>
      </c>
      <c r="Q20" s="169"/>
      <c r="R20" s="170"/>
      <c r="S20" s="170"/>
      <c r="T20" s="170"/>
      <c r="U20" s="171"/>
      <c r="V20" s="168"/>
      <c r="W20" s="54" t="str">
        <f t="shared" si="0"/>
        <v/>
      </c>
      <c r="X20" s="47" t="str">
        <f t="shared" si="1"/>
        <v/>
      </c>
      <c r="Y20" s="53" t="str">
        <f t="shared" si="10"/>
        <v/>
      </c>
      <c r="Z20" s="169"/>
      <c r="AA20" s="170"/>
      <c r="AB20" s="170"/>
      <c r="AC20" s="170"/>
      <c r="AD20" s="171"/>
      <c r="AE20" s="168"/>
      <c r="AF20" s="54" t="str">
        <f t="shared" si="2"/>
        <v/>
      </c>
      <c r="AG20" s="24"/>
      <c r="AH20" s="24"/>
      <c r="AI20" s="62"/>
      <c r="AJ20" s="62"/>
      <c r="AK20" s="62"/>
      <c r="AL20" s="62"/>
      <c r="AN20" s="38"/>
      <c r="AS20" s="56">
        <f t="shared" si="23"/>
        <v>0</v>
      </c>
      <c r="AT20" s="56">
        <f t="shared" si="24"/>
        <v>0</v>
      </c>
      <c r="AU20" s="56">
        <f t="shared" si="25"/>
        <v>0</v>
      </c>
      <c r="AV20" s="56">
        <f t="shared" si="26"/>
        <v>0</v>
      </c>
      <c r="AW20" s="56">
        <f t="shared" si="27"/>
        <v>0</v>
      </c>
      <c r="AX20" s="57">
        <f t="shared" si="11"/>
        <v>0</v>
      </c>
      <c r="AY20" s="57">
        <f>SUM($AX$7:AX20)</f>
        <v>0</v>
      </c>
      <c r="AZ20" s="56">
        <f t="shared" si="3"/>
        <v>0</v>
      </c>
      <c r="BA20" s="56">
        <f t="shared" si="4"/>
        <v>0</v>
      </c>
      <c r="BB20" s="56">
        <f t="shared" si="5"/>
        <v>0</v>
      </c>
      <c r="BC20" s="56">
        <f t="shared" si="6"/>
        <v>0</v>
      </c>
      <c r="BD20" s="56">
        <f t="shared" si="7"/>
        <v>0</v>
      </c>
      <c r="BE20" s="57">
        <f t="shared" si="12"/>
        <v>0</v>
      </c>
      <c r="BF20" s="57">
        <f>SUM($BE$7:BE20)</f>
        <v>0</v>
      </c>
      <c r="BH20" s="58" t="str">
        <f t="shared" si="13"/>
        <v/>
      </c>
      <c r="BI20" s="58" t="str">
        <f t="shared" si="28"/>
        <v/>
      </c>
      <c r="BJ20" s="58" t="str">
        <f t="shared" si="29"/>
        <v/>
      </c>
      <c r="BK20" s="58" t="str">
        <f t="shared" si="30"/>
        <v/>
      </c>
      <c r="BL20" s="58" t="str">
        <f t="shared" si="31"/>
        <v/>
      </c>
      <c r="BN20" s="58" t="str">
        <f t="shared" si="18"/>
        <v/>
      </c>
      <c r="BO20" s="58" t="str">
        <f t="shared" si="19"/>
        <v/>
      </c>
      <c r="BP20" s="58" t="str">
        <f t="shared" si="20"/>
        <v/>
      </c>
      <c r="BQ20" s="58" t="str">
        <f t="shared" si="21"/>
        <v/>
      </c>
      <c r="BR20" s="58" t="str">
        <f t="shared" si="22"/>
        <v/>
      </c>
      <c r="BS20" s="59"/>
    </row>
    <row r="21" spans="2:71" ht="13.15" customHeight="1" x14ac:dyDescent="0.2">
      <c r="B21" s="71"/>
      <c r="H21" s="281" t="s">
        <v>120</v>
      </c>
      <c r="I21" s="283" t="s">
        <v>121</v>
      </c>
      <c r="J21" s="212"/>
      <c r="K21" s="212"/>
      <c r="L21" s="212"/>
      <c r="M21" s="217"/>
      <c r="N21" s="212"/>
      <c r="O21" s="47" t="str">
        <f t="shared" si="8"/>
        <v/>
      </c>
      <c r="P21" s="53" t="str">
        <f t="shared" si="9"/>
        <v/>
      </c>
      <c r="Q21" s="169"/>
      <c r="R21" s="170"/>
      <c r="S21" s="170"/>
      <c r="T21" s="170"/>
      <c r="U21" s="171"/>
      <c r="V21" s="168"/>
      <c r="W21" s="54" t="str">
        <f t="shared" si="0"/>
        <v/>
      </c>
      <c r="X21" s="47" t="str">
        <f t="shared" si="1"/>
        <v/>
      </c>
      <c r="Y21" s="53" t="str">
        <f t="shared" si="10"/>
        <v/>
      </c>
      <c r="Z21" s="169"/>
      <c r="AA21" s="170"/>
      <c r="AB21" s="170"/>
      <c r="AC21" s="170"/>
      <c r="AD21" s="171"/>
      <c r="AE21" s="178"/>
      <c r="AF21" s="54" t="str">
        <f t="shared" si="2"/>
        <v/>
      </c>
      <c r="AN21" s="64" t="s">
        <v>117</v>
      </c>
      <c r="AP21" s="74" t="b">
        <v>0</v>
      </c>
      <c r="AS21" s="56">
        <f t="shared" si="23"/>
        <v>0</v>
      </c>
      <c r="AT21" s="56">
        <f t="shared" si="24"/>
        <v>0</v>
      </c>
      <c r="AU21" s="56">
        <f t="shared" si="25"/>
        <v>0</v>
      </c>
      <c r="AV21" s="56">
        <f t="shared" si="26"/>
        <v>0</v>
      </c>
      <c r="AW21" s="56">
        <f t="shared" si="27"/>
        <v>0</v>
      </c>
      <c r="AX21" s="57">
        <f t="shared" si="11"/>
        <v>0</v>
      </c>
      <c r="AY21" s="57">
        <f>SUM($AX$7:AX21)</f>
        <v>0</v>
      </c>
      <c r="AZ21" s="56">
        <f t="shared" si="3"/>
        <v>0</v>
      </c>
      <c r="BA21" s="56">
        <f t="shared" si="4"/>
        <v>0</v>
      </c>
      <c r="BB21" s="56">
        <f t="shared" si="5"/>
        <v>0</v>
      </c>
      <c r="BC21" s="56">
        <f t="shared" si="6"/>
        <v>0</v>
      </c>
      <c r="BD21" s="56">
        <f t="shared" si="7"/>
        <v>0</v>
      </c>
      <c r="BE21" s="57">
        <f t="shared" si="12"/>
        <v>0</v>
      </c>
      <c r="BF21" s="57">
        <f>SUM($BE$7:BE21)</f>
        <v>0</v>
      </c>
      <c r="BH21" s="58" t="str">
        <f t="shared" si="13"/>
        <v/>
      </c>
      <c r="BI21" s="58" t="str">
        <f t="shared" si="28"/>
        <v/>
      </c>
      <c r="BJ21" s="58" t="str">
        <f t="shared" si="29"/>
        <v/>
      </c>
      <c r="BK21" s="58" t="str">
        <f t="shared" si="30"/>
        <v/>
      </c>
      <c r="BL21" s="58" t="str">
        <f t="shared" si="31"/>
        <v/>
      </c>
      <c r="BN21" s="58" t="str">
        <f t="shared" si="18"/>
        <v/>
      </c>
      <c r="BO21" s="58" t="str">
        <f t="shared" si="19"/>
        <v/>
      </c>
      <c r="BP21" s="58" t="str">
        <f t="shared" si="20"/>
        <v/>
      </c>
      <c r="BQ21" s="58" t="str">
        <f t="shared" si="21"/>
        <v/>
      </c>
      <c r="BR21" s="58" t="str">
        <f t="shared" si="22"/>
        <v/>
      </c>
      <c r="BS21" s="59"/>
    </row>
    <row r="22" spans="2:71" ht="13.15" customHeight="1" x14ac:dyDescent="0.2">
      <c r="B22" s="32" t="s">
        <v>0</v>
      </c>
      <c r="E22" s="69" t="s">
        <v>13</v>
      </c>
      <c r="F22" s="284"/>
      <c r="G22" s="284"/>
      <c r="H22" s="282"/>
      <c r="I22" s="282"/>
      <c r="J22" s="212"/>
      <c r="K22" s="212"/>
      <c r="L22" s="212"/>
      <c r="M22" s="217"/>
      <c r="N22" s="212"/>
      <c r="O22" s="47" t="str">
        <f t="shared" si="8"/>
        <v/>
      </c>
      <c r="P22" s="53" t="str">
        <f t="shared" si="9"/>
        <v/>
      </c>
      <c r="Q22" s="169"/>
      <c r="R22" s="170"/>
      <c r="S22" s="170"/>
      <c r="T22" s="170"/>
      <c r="U22" s="171"/>
      <c r="V22" s="168"/>
      <c r="W22" s="54" t="str">
        <f t="shared" si="0"/>
        <v/>
      </c>
      <c r="X22" s="47" t="str">
        <f t="shared" si="1"/>
        <v/>
      </c>
      <c r="Y22" s="53" t="str">
        <f t="shared" si="10"/>
        <v/>
      </c>
      <c r="Z22" s="169"/>
      <c r="AA22" s="170"/>
      <c r="AB22" s="170"/>
      <c r="AC22" s="170"/>
      <c r="AD22" s="171"/>
      <c r="AE22" s="168"/>
      <c r="AF22" s="54" t="str">
        <f t="shared" si="2"/>
        <v/>
      </c>
      <c r="AG22" s="24"/>
      <c r="AH22" s="24"/>
      <c r="AI22" s="62"/>
      <c r="AJ22" s="62"/>
      <c r="AK22" s="62"/>
      <c r="AL22" s="62"/>
      <c r="AN22" s="38" t="s">
        <v>15</v>
      </c>
      <c r="AP22" s="197" t="str">
        <f>IF(E49="","",IF(E48="ja",IF(E49+(G32*7)&gt;E38+365,E38+365,E49+(G32*7))))</f>
        <v/>
      </c>
      <c r="AS22" s="56">
        <f t="shared" si="23"/>
        <v>0</v>
      </c>
      <c r="AT22" s="56">
        <f t="shared" si="24"/>
        <v>0</v>
      </c>
      <c r="AU22" s="56">
        <f t="shared" si="25"/>
        <v>0</v>
      </c>
      <c r="AV22" s="56">
        <f t="shared" si="26"/>
        <v>0</v>
      </c>
      <c r="AW22" s="56">
        <f t="shared" si="27"/>
        <v>0</v>
      </c>
      <c r="AX22" s="57">
        <f t="shared" si="11"/>
        <v>0</v>
      </c>
      <c r="AY22" s="57">
        <f>SUM($AX$7:AX22)</f>
        <v>0</v>
      </c>
      <c r="AZ22" s="56">
        <f t="shared" si="3"/>
        <v>0</v>
      </c>
      <c r="BA22" s="56">
        <f t="shared" si="4"/>
        <v>0</v>
      </c>
      <c r="BB22" s="56">
        <f t="shared" si="5"/>
        <v>0</v>
      </c>
      <c r="BC22" s="56">
        <f t="shared" si="6"/>
        <v>0</v>
      </c>
      <c r="BD22" s="56">
        <f t="shared" si="7"/>
        <v>0</v>
      </c>
      <c r="BE22" s="57">
        <f t="shared" si="12"/>
        <v>0</v>
      </c>
      <c r="BF22" s="57">
        <f>SUM($BE$7:BE22)</f>
        <v>0</v>
      </c>
      <c r="BH22" s="58" t="str">
        <f t="shared" si="13"/>
        <v/>
      </c>
      <c r="BI22" s="58" t="str">
        <f t="shared" si="28"/>
        <v/>
      </c>
      <c r="BJ22" s="58" t="str">
        <f t="shared" si="29"/>
        <v/>
      </c>
      <c r="BK22" s="58" t="str">
        <f t="shared" si="30"/>
        <v/>
      </c>
      <c r="BL22" s="58" t="str">
        <f t="shared" si="31"/>
        <v/>
      </c>
      <c r="BN22" s="58" t="str">
        <f t="shared" si="18"/>
        <v/>
      </c>
      <c r="BO22" s="58" t="str">
        <f t="shared" si="19"/>
        <v/>
      </c>
      <c r="BP22" s="58" t="str">
        <f t="shared" si="20"/>
        <v/>
      </c>
      <c r="BQ22" s="58" t="str">
        <f t="shared" si="21"/>
        <v/>
      </c>
      <c r="BR22" s="58" t="str">
        <f t="shared" si="22"/>
        <v/>
      </c>
      <c r="BS22" s="59"/>
    </row>
    <row r="23" spans="2:71" ht="13.15" customHeight="1" x14ac:dyDescent="0.2">
      <c r="B23" s="16" t="s">
        <v>195</v>
      </c>
      <c r="E23" s="76">
        <f>IF(G5="","",IF(G13="",ROUND(D13*AP14*24,0)/24,IF(G5="PO",ROUND(AP28*AP14*24,0)/24,ROUND(AP29*AP14*24,0)/24)))</f>
        <v>17.291666666666668</v>
      </c>
      <c r="F23" s="269"/>
      <c r="G23" s="269"/>
      <c r="H23" s="164"/>
      <c r="I23" s="181">
        <f>IF(AP24=TRUE,(E23-H23),IF(H23=0,E23,0))</f>
        <v>17.291666666666668</v>
      </c>
      <c r="J23" s="270" t="str">
        <f>IF(AP24=FALSE,IF(H23&gt;0,"Uren verwijderen",""),"")</f>
        <v/>
      </c>
      <c r="K23" s="271"/>
      <c r="L23" s="271"/>
      <c r="M23" s="271"/>
      <c r="N23" s="271"/>
      <c r="O23" s="47" t="str">
        <f t="shared" si="8"/>
        <v/>
      </c>
      <c r="P23" s="53" t="str">
        <f t="shared" si="9"/>
        <v/>
      </c>
      <c r="Q23" s="169"/>
      <c r="R23" s="170"/>
      <c r="S23" s="170"/>
      <c r="T23" s="170"/>
      <c r="U23" s="171"/>
      <c r="V23" s="168"/>
      <c r="W23" s="54" t="str">
        <f t="shared" si="0"/>
        <v/>
      </c>
      <c r="X23" s="47" t="str">
        <f t="shared" si="1"/>
        <v/>
      </c>
      <c r="Y23" s="53" t="str">
        <f t="shared" si="10"/>
        <v/>
      </c>
      <c r="Z23" s="169"/>
      <c r="AA23" s="170"/>
      <c r="AB23" s="170"/>
      <c r="AC23" s="170"/>
      <c r="AD23" s="171"/>
      <c r="AE23" s="168"/>
      <c r="AF23" s="54" t="str">
        <f t="shared" si="2"/>
        <v/>
      </c>
      <c r="AG23" s="24"/>
      <c r="AH23" s="24"/>
      <c r="AI23" s="62"/>
      <c r="AJ23" s="62"/>
      <c r="AK23" s="62"/>
      <c r="AL23" s="62"/>
      <c r="AN23" s="38" t="s">
        <v>48</v>
      </c>
      <c r="AP23" s="74" t="b">
        <f>TRUE</f>
        <v>1</v>
      </c>
      <c r="AQ23" s="72" t="str">
        <f>IF(AR23&lt;&gt;"","tot uiterlijk","")</f>
        <v/>
      </c>
      <c r="AR23" s="73" t="str">
        <f>IF(E38="","",E38+(G31*7))</f>
        <v/>
      </c>
      <c r="AS23" s="56">
        <f t="shared" si="23"/>
        <v>0</v>
      </c>
      <c r="AT23" s="56">
        <f t="shared" si="24"/>
        <v>0</v>
      </c>
      <c r="AU23" s="56">
        <f t="shared" si="25"/>
        <v>0</v>
      </c>
      <c r="AV23" s="56">
        <f t="shared" si="26"/>
        <v>0</v>
      </c>
      <c r="AW23" s="56">
        <f t="shared" si="27"/>
        <v>0</v>
      </c>
      <c r="AX23" s="57">
        <f t="shared" si="11"/>
        <v>0</v>
      </c>
      <c r="AY23" s="57">
        <f>SUM($AX$7:AX23)</f>
        <v>0</v>
      </c>
      <c r="AZ23" s="56">
        <f t="shared" si="3"/>
        <v>0</v>
      </c>
      <c r="BA23" s="56">
        <f t="shared" si="4"/>
        <v>0</v>
      </c>
      <c r="BB23" s="56">
        <f t="shared" si="5"/>
        <v>0</v>
      </c>
      <c r="BC23" s="56">
        <f t="shared" si="6"/>
        <v>0</v>
      </c>
      <c r="BD23" s="56">
        <f t="shared" si="7"/>
        <v>0</v>
      </c>
      <c r="BE23" s="57">
        <f t="shared" si="12"/>
        <v>0</v>
      </c>
      <c r="BF23" s="57">
        <f>SUM($BE$7:BE23)</f>
        <v>0</v>
      </c>
      <c r="BH23" s="58" t="str">
        <f t="shared" ref="BH23:BH86" si="32">IF(AS23=0,"",$P23)</f>
        <v/>
      </c>
      <c r="BI23" s="58" t="str">
        <f t="shared" ref="BI23:BI86" si="33">IF(AT23=0,"",$P23+1)</f>
        <v/>
      </c>
      <c r="BJ23" s="58" t="str">
        <f t="shared" ref="BJ23:BJ86" si="34">IF(AU23=0,"",$P23+2)</f>
        <v/>
      </c>
      <c r="BK23" s="58" t="str">
        <f t="shared" ref="BK23:BK86" si="35">IF(AV23=0,"",$P23+3)</f>
        <v/>
      </c>
      <c r="BL23" s="58" t="str">
        <f t="shared" ref="BL23:BL86" si="36">IF(AW23=0,"",$P23+4)</f>
        <v/>
      </c>
      <c r="BN23" s="58" t="str">
        <f t="shared" si="18"/>
        <v/>
      </c>
      <c r="BO23" s="58" t="str">
        <f t="shared" si="19"/>
        <v/>
      </c>
      <c r="BP23" s="58" t="str">
        <f t="shared" si="20"/>
        <v/>
      </c>
      <c r="BQ23" s="58" t="str">
        <f t="shared" si="21"/>
        <v/>
      </c>
      <c r="BR23" s="58" t="str">
        <f t="shared" si="22"/>
        <v/>
      </c>
      <c r="BS23" s="59"/>
    </row>
    <row r="24" spans="2:71" ht="13.15" customHeight="1" x14ac:dyDescent="0.2">
      <c r="B24" s="16" t="s">
        <v>188</v>
      </c>
      <c r="E24" s="76">
        <f>IF(G5="","",E25-E23)</f>
        <v>26.041666666666668</v>
      </c>
      <c r="F24" s="269"/>
      <c r="G24" s="269"/>
      <c r="H24" s="180"/>
      <c r="I24" s="179">
        <f>IF(G5="","",E25-I23-H23-H24)</f>
        <v>26.041666666666668</v>
      </c>
      <c r="J24" s="272" t="str">
        <f>IF(AP19=FALSE,IF(H24&gt;0,"Uren verwijderen",""),"")</f>
        <v/>
      </c>
      <c r="K24" s="273"/>
      <c r="L24" s="273"/>
      <c r="M24" s="273"/>
      <c r="N24" s="273"/>
      <c r="O24" s="47" t="str">
        <f t="shared" si="8"/>
        <v/>
      </c>
      <c r="P24" s="53" t="str">
        <f t="shared" si="9"/>
        <v/>
      </c>
      <c r="Q24" s="169"/>
      <c r="R24" s="170"/>
      <c r="S24" s="170"/>
      <c r="T24" s="170"/>
      <c r="U24" s="171"/>
      <c r="V24" s="168"/>
      <c r="W24" s="54" t="str">
        <f t="shared" si="0"/>
        <v/>
      </c>
      <c r="X24" s="47" t="str">
        <f t="shared" si="1"/>
        <v/>
      </c>
      <c r="Y24" s="53" t="str">
        <f t="shared" si="10"/>
        <v/>
      </c>
      <c r="Z24" s="169"/>
      <c r="AA24" s="170"/>
      <c r="AB24" s="170"/>
      <c r="AC24" s="170"/>
      <c r="AD24" s="171"/>
      <c r="AE24" s="168"/>
      <c r="AF24" s="54" t="str">
        <f t="shared" si="2"/>
        <v/>
      </c>
      <c r="AG24" s="24"/>
      <c r="AH24" s="24"/>
      <c r="AI24" s="62"/>
      <c r="AJ24" s="62"/>
      <c r="AK24" s="62"/>
      <c r="AL24" s="62"/>
      <c r="AN24" s="38" t="s">
        <v>124</v>
      </c>
      <c r="AP24" s="74" t="b">
        <v>1</v>
      </c>
      <c r="AQ24" s="75"/>
      <c r="AS24" s="56">
        <f t="shared" si="23"/>
        <v>0</v>
      </c>
      <c r="AT24" s="56">
        <f t="shared" si="24"/>
        <v>0</v>
      </c>
      <c r="AU24" s="56">
        <f t="shared" si="25"/>
        <v>0</v>
      </c>
      <c r="AV24" s="56">
        <f t="shared" si="26"/>
        <v>0</v>
      </c>
      <c r="AW24" s="56">
        <f t="shared" si="27"/>
        <v>0</v>
      </c>
      <c r="AX24" s="57">
        <f t="shared" si="11"/>
        <v>0</v>
      </c>
      <c r="AY24" s="57">
        <f>SUM($AX$7:AX24)</f>
        <v>0</v>
      </c>
      <c r="AZ24" s="56">
        <f t="shared" si="3"/>
        <v>0</v>
      </c>
      <c r="BA24" s="56">
        <f t="shared" si="4"/>
        <v>0</v>
      </c>
      <c r="BB24" s="56">
        <f t="shared" si="5"/>
        <v>0</v>
      </c>
      <c r="BC24" s="56">
        <f t="shared" si="6"/>
        <v>0</v>
      </c>
      <c r="BD24" s="56">
        <f t="shared" si="7"/>
        <v>0</v>
      </c>
      <c r="BE24" s="57">
        <f t="shared" si="12"/>
        <v>0</v>
      </c>
      <c r="BF24" s="57">
        <f>SUM($BE$7:BE24)</f>
        <v>0</v>
      </c>
      <c r="BH24" s="58" t="str">
        <f t="shared" si="32"/>
        <v/>
      </c>
      <c r="BI24" s="58" t="str">
        <f t="shared" si="33"/>
        <v/>
      </c>
      <c r="BJ24" s="58" t="str">
        <f t="shared" si="34"/>
        <v/>
      </c>
      <c r="BK24" s="58" t="str">
        <f t="shared" si="35"/>
        <v/>
      </c>
      <c r="BL24" s="58" t="str">
        <f t="shared" si="36"/>
        <v/>
      </c>
      <c r="BN24" s="58" t="str">
        <f t="shared" si="18"/>
        <v/>
      </c>
      <c r="BO24" s="58" t="str">
        <f t="shared" si="19"/>
        <v/>
      </c>
      <c r="BP24" s="58" t="str">
        <f t="shared" si="20"/>
        <v/>
      </c>
      <c r="BQ24" s="58" t="str">
        <f t="shared" si="21"/>
        <v/>
      </c>
      <c r="BR24" s="58" t="str">
        <f t="shared" si="22"/>
        <v/>
      </c>
      <c r="BS24" s="59"/>
    </row>
    <row r="25" spans="2:71" ht="13.15" customHeight="1" x14ac:dyDescent="0.2">
      <c r="B25" s="16" t="s">
        <v>189</v>
      </c>
      <c r="E25" s="76">
        <f>IF(G5="","",IF(G5="PO",ROUND(D13*AP12*24,0)/24,ROUND(D13*AP13*24,0)/24))</f>
        <v>43.333333333333336</v>
      </c>
      <c r="F25" s="269"/>
      <c r="G25" s="269"/>
      <c r="H25" s="182">
        <f>H23+H24</f>
        <v>0</v>
      </c>
      <c r="I25" s="179">
        <f>IF(G5="","",I23+I24)</f>
        <v>43.333333333333336</v>
      </c>
      <c r="J25" s="78"/>
      <c r="L25" s="79"/>
      <c r="M25" s="77"/>
      <c r="O25" s="47" t="str">
        <f t="shared" si="8"/>
        <v/>
      </c>
      <c r="P25" s="53" t="str">
        <f t="shared" si="9"/>
        <v/>
      </c>
      <c r="Q25" s="169"/>
      <c r="R25" s="170"/>
      <c r="S25" s="170"/>
      <c r="T25" s="170"/>
      <c r="U25" s="171"/>
      <c r="V25" s="168"/>
      <c r="W25" s="54" t="str">
        <f t="shared" si="0"/>
        <v/>
      </c>
      <c r="X25" s="47" t="str">
        <f t="shared" si="1"/>
        <v/>
      </c>
      <c r="Y25" s="53" t="str">
        <f t="shared" si="10"/>
        <v/>
      </c>
      <c r="Z25" s="169"/>
      <c r="AA25" s="170"/>
      <c r="AB25" s="170"/>
      <c r="AC25" s="170"/>
      <c r="AD25" s="171"/>
      <c r="AE25" s="168"/>
      <c r="AF25" s="54" t="str">
        <f t="shared" si="2"/>
        <v/>
      </c>
      <c r="AG25" s="24"/>
      <c r="AH25" s="24"/>
      <c r="AI25" s="62"/>
      <c r="AJ25" s="62"/>
      <c r="AK25" s="62"/>
      <c r="AL25" s="62"/>
      <c r="AN25" s="38" t="s">
        <v>28</v>
      </c>
      <c r="AP25" s="198" t="e">
        <f>#REF!</f>
        <v>#REF!</v>
      </c>
      <c r="AS25" s="56">
        <f t="shared" si="23"/>
        <v>0</v>
      </c>
      <c r="AT25" s="56">
        <f t="shared" si="24"/>
        <v>0</v>
      </c>
      <c r="AU25" s="56">
        <f t="shared" si="25"/>
        <v>0</v>
      </c>
      <c r="AV25" s="56">
        <f t="shared" si="26"/>
        <v>0</v>
      </c>
      <c r="AW25" s="56">
        <f t="shared" si="27"/>
        <v>0</v>
      </c>
      <c r="AX25" s="57">
        <f t="shared" si="11"/>
        <v>0</v>
      </c>
      <c r="AY25" s="57">
        <f>SUM($AX$7:AX25)</f>
        <v>0</v>
      </c>
      <c r="AZ25" s="56">
        <f t="shared" si="3"/>
        <v>0</v>
      </c>
      <c r="BA25" s="56">
        <f t="shared" si="4"/>
        <v>0</v>
      </c>
      <c r="BB25" s="56">
        <f t="shared" si="5"/>
        <v>0</v>
      </c>
      <c r="BC25" s="56">
        <f t="shared" si="6"/>
        <v>0</v>
      </c>
      <c r="BD25" s="56">
        <f t="shared" si="7"/>
        <v>0</v>
      </c>
      <c r="BE25" s="57">
        <f t="shared" si="12"/>
        <v>0</v>
      </c>
      <c r="BF25" s="57">
        <f>SUM($BE$7:BE25)</f>
        <v>0</v>
      </c>
      <c r="BH25" s="58" t="str">
        <f t="shared" si="32"/>
        <v/>
      </c>
      <c r="BI25" s="58" t="str">
        <f t="shared" si="33"/>
        <v/>
      </c>
      <c r="BJ25" s="58" t="str">
        <f t="shared" si="34"/>
        <v/>
      </c>
      <c r="BK25" s="58" t="str">
        <f t="shared" si="35"/>
        <v/>
      </c>
      <c r="BL25" s="58" t="str">
        <f t="shared" si="36"/>
        <v/>
      </c>
      <c r="BN25" s="58" t="str">
        <f t="shared" si="18"/>
        <v/>
      </c>
      <c r="BO25" s="58" t="str">
        <f t="shared" si="19"/>
        <v/>
      </c>
      <c r="BP25" s="58" t="str">
        <f t="shared" si="20"/>
        <v/>
      </c>
      <c r="BQ25" s="58" t="str">
        <f t="shared" si="21"/>
        <v/>
      </c>
      <c r="BR25" s="58" t="str">
        <f t="shared" si="22"/>
        <v/>
      </c>
      <c r="BS25" s="59"/>
    </row>
    <row r="26" spans="2:71" ht="13.15" customHeight="1" x14ac:dyDescent="0.2">
      <c r="B26" s="80"/>
      <c r="C26" s="80"/>
      <c r="D26" s="80"/>
      <c r="E26" s="80"/>
      <c r="F26" s="80"/>
      <c r="G26" s="80"/>
      <c r="I26" s="81"/>
      <c r="O26" s="47" t="str">
        <f t="shared" si="8"/>
        <v/>
      </c>
      <c r="P26" s="53" t="str">
        <f t="shared" si="9"/>
        <v/>
      </c>
      <c r="Q26" s="169"/>
      <c r="R26" s="170"/>
      <c r="S26" s="170"/>
      <c r="T26" s="170"/>
      <c r="U26" s="171"/>
      <c r="V26" s="168"/>
      <c r="W26" s="54" t="str">
        <f t="shared" si="0"/>
        <v/>
      </c>
      <c r="X26" s="47" t="str">
        <f t="shared" si="1"/>
        <v/>
      </c>
      <c r="Y26" s="53" t="str">
        <f t="shared" si="10"/>
        <v/>
      </c>
      <c r="Z26" s="169"/>
      <c r="AA26" s="170"/>
      <c r="AB26" s="170"/>
      <c r="AC26" s="170"/>
      <c r="AD26" s="171"/>
      <c r="AE26" s="168"/>
      <c r="AF26" s="54" t="str">
        <f t="shared" si="2"/>
        <v/>
      </c>
      <c r="AG26" s="24"/>
      <c r="AH26" s="24"/>
      <c r="AI26" s="62"/>
      <c r="AJ26" s="62"/>
      <c r="AK26" s="62"/>
      <c r="AL26" s="62"/>
      <c r="AN26" s="38" t="s">
        <v>29</v>
      </c>
      <c r="AP26" s="198" t="e">
        <f>#REF!</f>
        <v>#REF!</v>
      </c>
      <c r="AS26" s="56">
        <f t="shared" si="23"/>
        <v>0</v>
      </c>
      <c r="AT26" s="56">
        <f t="shared" si="24"/>
        <v>0</v>
      </c>
      <c r="AU26" s="56">
        <f t="shared" si="25"/>
        <v>0</v>
      </c>
      <c r="AV26" s="56">
        <f t="shared" si="26"/>
        <v>0</v>
      </c>
      <c r="AW26" s="56">
        <f t="shared" si="27"/>
        <v>0</v>
      </c>
      <c r="AX26" s="57">
        <f t="shared" si="11"/>
        <v>0</v>
      </c>
      <c r="AY26" s="57">
        <f>SUM($AX$7:AX26)</f>
        <v>0</v>
      </c>
      <c r="AZ26" s="56">
        <f t="shared" si="3"/>
        <v>0</v>
      </c>
      <c r="BA26" s="56">
        <f t="shared" si="4"/>
        <v>0</v>
      </c>
      <c r="BB26" s="56">
        <f t="shared" si="5"/>
        <v>0</v>
      </c>
      <c r="BC26" s="56">
        <f t="shared" si="6"/>
        <v>0</v>
      </c>
      <c r="BD26" s="56">
        <f t="shared" si="7"/>
        <v>0</v>
      </c>
      <c r="BE26" s="57">
        <f t="shared" si="12"/>
        <v>0</v>
      </c>
      <c r="BF26" s="57">
        <f>SUM($BE$7:BE26)</f>
        <v>0</v>
      </c>
      <c r="BH26" s="58" t="str">
        <f t="shared" si="32"/>
        <v/>
      </c>
      <c r="BI26" s="58" t="str">
        <f t="shared" si="33"/>
        <v/>
      </c>
      <c r="BJ26" s="58" t="str">
        <f t="shared" si="34"/>
        <v/>
      </c>
      <c r="BK26" s="58" t="str">
        <f t="shared" si="35"/>
        <v/>
      </c>
      <c r="BL26" s="58" t="str">
        <f t="shared" si="36"/>
        <v/>
      </c>
      <c r="BN26" s="58" t="str">
        <f t="shared" si="18"/>
        <v/>
      </c>
      <c r="BO26" s="58" t="str">
        <f t="shared" si="19"/>
        <v/>
      </c>
      <c r="BP26" s="58" t="str">
        <f t="shared" si="20"/>
        <v/>
      </c>
      <c r="BQ26" s="58" t="str">
        <f t="shared" si="21"/>
        <v/>
      </c>
      <c r="BR26" s="58" t="str">
        <f t="shared" si="22"/>
        <v/>
      </c>
      <c r="BS26" s="59"/>
    </row>
    <row r="27" spans="2:71" ht="13.15" customHeight="1" x14ac:dyDescent="0.2">
      <c r="B27" s="274" t="str">
        <f>IF(AN6=1,"Opname ouderschapsverlof in lesuren per dag","Opname ouderschapsverlof in uren per dag")</f>
        <v>Opname ouderschapsverlof in uren per dag</v>
      </c>
      <c r="C27" s="274"/>
      <c r="D27" s="274"/>
      <c r="E27" s="274"/>
      <c r="F27" s="274"/>
      <c r="G27" s="80"/>
      <c r="H27" s="80"/>
      <c r="I27" s="83"/>
      <c r="O27" s="47" t="str">
        <f t="shared" si="8"/>
        <v/>
      </c>
      <c r="P27" s="53" t="str">
        <f t="shared" si="9"/>
        <v/>
      </c>
      <c r="Q27" s="169"/>
      <c r="R27" s="170"/>
      <c r="S27" s="170"/>
      <c r="T27" s="170"/>
      <c r="U27" s="171"/>
      <c r="V27" s="168"/>
      <c r="W27" s="54" t="str">
        <f t="shared" si="0"/>
        <v/>
      </c>
      <c r="X27" s="47" t="str">
        <f t="shared" si="1"/>
        <v/>
      </c>
      <c r="Y27" s="53" t="str">
        <f t="shared" si="10"/>
        <v/>
      </c>
      <c r="Z27" s="169"/>
      <c r="AA27" s="170"/>
      <c r="AB27" s="170"/>
      <c r="AC27" s="170"/>
      <c r="AD27" s="171"/>
      <c r="AE27" s="168"/>
      <c r="AF27" s="54" t="str">
        <f>IF(AND(AE27="",OR(Z27&lt;&gt;"",AA27&lt;&gt;"",AB27&lt;&gt;"",AC27&lt;&gt;"",AD27&lt;&gt;"")),"?",IF(AND(AE27&lt;&gt;"",Z27="",AA27="",AB27="",AC27="",AD27=""),"X",""))</f>
        <v/>
      </c>
      <c r="AG27" s="24"/>
      <c r="AH27" s="24"/>
      <c r="AI27" s="62"/>
      <c r="AJ27" s="62"/>
      <c r="AK27" s="62"/>
      <c r="AL27" s="62"/>
      <c r="AN27" s="38"/>
      <c r="AP27" s="198"/>
      <c r="AS27" s="56">
        <f t="shared" si="23"/>
        <v>0</v>
      </c>
      <c r="AT27" s="56">
        <f t="shared" si="24"/>
        <v>0</v>
      </c>
      <c r="AU27" s="56">
        <f t="shared" si="25"/>
        <v>0</v>
      </c>
      <c r="AV27" s="56">
        <f t="shared" si="26"/>
        <v>0</v>
      </c>
      <c r="AW27" s="56">
        <f t="shared" si="27"/>
        <v>0</v>
      </c>
      <c r="AX27" s="57">
        <f t="shared" si="11"/>
        <v>0</v>
      </c>
      <c r="AY27" s="57">
        <f>SUM($AX$7:AX27)</f>
        <v>0</v>
      </c>
      <c r="AZ27" s="56">
        <f t="shared" si="3"/>
        <v>0</v>
      </c>
      <c r="BA27" s="56">
        <f t="shared" si="4"/>
        <v>0</v>
      </c>
      <c r="BB27" s="56">
        <f t="shared" si="5"/>
        <v>0</v>
      </c>
      <c r="BC27" s="56">
        <f t="shared" si="6"/>
        <v>0</v>
      </c>
      <c r="BD27" s="56">
        <f t="shared" si="7"/>
        <v>0</v>
      </c>
      <c r="BE27" s="57">
        <f t="shared" si="12"/>
        <v>0</v>
      </c>
      <c r="BF27" s="57">
        <f>SUM($BE$7:BE27)</f>
        <v>0</v>
      </c>
      <c r="BH27" s="58" t="str">
        <f t="shared" si="32"/>
        <v/>
      </c>
      <c r="BI27" s="58" t="str">
        <f t="shared" si="33"/>
        <v/>
      </c>
      <c r="BJ27" s="58" t="str">
        <f t="shared" si="34"/>
        <v/>
      </c>
      <c r="BK27" s="58" t="str">
        <f t="shared" si="35"/>
        <v/>
      </c>
      <c r="BL27" s="58" t="str">
        <f t="shared" si="36"/>
        <v/>
      </c>
      <c r="BN27" s="58" t="str">
        <f t="shared" si="18"/>
        <v/>
      </c>
      <c r="BO27" s="58" t="str">
        <f t="shared" si="19"/>
        <v/>
      </c>
      <c r="BP27" s="58" t="str">
        <f t="shared" si="20"/>
        <v/>
      </c>
      <c r="BQ27" s="58" t="str">
        <f t="shared" si="21"/>
        <v/>
      </c>
      <c r="BR27" s="58" t="str">
        <f t="shared" si="22"/>
        <v/>
      </c>
      <c r="BS27" s="59"/>
    </row>
    <row r="28" spans="2:71" ht="13.15" customHeight="1" x14ac:dyDescent="0.2">
      <c r="B28" s="17" t="s">
        <v>3</v>
      </c>
      <c r="C28" s="17" t="s">
        <v>4</v>
      </c>
      <c r="D28" s="17" t="s">
        <v>5</v>
      </c>
      <c r="E28" s="17" t="s">
        <v>6</v>
      </c>
      <c r="F28" s="275" t="s">
        <v>7</v>
      </c>
      <c r="G28" s="275"/>
      <c r="H28" s="17" t="s">
        <v>8</v>
      </c>
      <c r="I28" s="85" t="s">
        <v>14</v>
      </c>
      <c r="N28" s="86"/>
      <c r="O28" s="47" t="str">
        <f t="shared" si="8"/>
        <v/>
      </c>
      <c r="P28" s="53" t="str">
        <f t="shared" si="9"/>
        <v/>
      </c>
      <c r="Q28" s="169"/>
      <c r="R28" s="170"/>
      <c r="S28" s="170"/>
      <c r="T28" s="170"/>
      <c r="U28" s="171"/>
      <c r="V28" s="178"/>
      <c r="W28" s="54" t="str">
        <f t="shared" si="0"/>
        <v/>
      </c>
      <c r="X28" s="47" t="str">
        <f t="shared" si="1"/>
        <v/>
      </c>
      <c r="Y28" s="53" t="str">
        <f t="shared" si="10"/>
        <v/>
      </c>
      <c r="Z28" s="169"/>
      <c r="AA28" s="170"/>
      <c r="AB28" s="170"/>
      <c r="AC28" s="170"/>
      <c r="AD28" s="171"/>
      <c r="AE28" s="168"/>
      <c r="AF28" s="54" t="str">
        <f t="shared" si="2"/>
        <v/>
      </c>
      <c r="AG28" s="24"/>
      <c r="AH28" s="24"/>
      <c r="AI28" s="62"/>
      <c r="AJ28" s="62"/>
      <c r="AK28" s="62"/>
      <c r="AL28" s="62"/>
      <c r="AN28" s="82" t="s">
        <v>97</v>
      </c>
      <c r="AP28" s="198">
        <f>MINA(D13,G13)</f>
        <v>1</v>
      </c>
      <c r="AS28" s="56">
        <f t="shared" si="23"/>
        <v>0</v>
      </c>
      <c r="AT28" s="56">
        <f t="shared" si="24"/>
        <v>0</v>
      </c>
      <c r="AU28" s="56">
        <f t="shared" si="25"/>
        <v>0</v>
      </c>
      <c r="AV28" s="56">
        <f t="shared" si="26"/>
        <v>0</v>
      </c>
      <c r="AW28" s="56">
        <f t="shared" si="27"/>
        <v>0</v>
      </c>
      <c r="AX28" s="57">
        <f t="shared" si="11"/>
        <v>0</v>
      </c>
      <c r="AY28" s="57">
        <f>SUM($AX$7:AX28)</f>
        <v>0</v>
      </c>
      <c r="AZ28" s="56">
        <f t="shared" si="3"/>
        <v>0</v>
      </c>
      <c r="BA28" s="56">
        <f t="shared" si="4"/>
        <v>0</v>
      </c>
      <c r="BB28" s="56">
        <f t="shared" si="5"/>
        <v>0</v>
      </c>
      <c r="BC28" s="56">
        <f t="shared" si="6"/>
        <v>0</v>
      </c>
      <c r="BD28" s="56">
        <f t="shared" si="7"/>
        <v>0</v>
      </c>
      <c r="BE28" s="57">
        <f t="shared" si="12"/>
        <v>0</v>
      </c>
      <c r="BF28" s="57">
        <f>SUM($BE$7:BE28)</f>
        <v>0</v>
      </c>
      <c r="BH28" s="58" t="str">
        <f t="shared" si="32"/>
        <v/>
      </c>
      <c r="BI28" s="58" t="str">
        <f t="shared" si="33"/>
        <v/>
      </c>
      <c r="BJ28" s="58" t="str">
        <f t="shared" si="34"/>
        <v/>
      </c>
      <c r="BK28" s="58" t="str">
        <f t="shared" si="35"/>
        <v/>
      </c>
      <c r="BL28" s="58" t="str">
        <f t="shared" si="36"/>
        <v/>
      </c>
      <c r="BN28" s="58" t="str">
        <f t="shared" si="18"/>
        <v/>
      </c>
      <c r="BO28" s="58" t="str">
        <f t="shared" si="19"/>
        <v/>
      </c>
      <c r="BP28" s="58" t="str">
        <f t="shared" si="20"/>
        <v/>
      </c>
      <c r="BQ28" s="58" t="str">
        <f t="shared" si="21"/>
        <v/>
      </c>
      <c r="BR28" s="58" t="str">
        <f t="shared" si="22"/>
        <v/>
      </c>
      <c r="BS28" s="59"/>
    </row>
    <row r="29" spans="2:71" ht="13.15" customHeight="1" x14ac:dyDescent="0.2">
      <c r="B29" s="157"/>
      <c r="C29" s="157"/>
      <c r="D29" s="157"/>
      <c r="E29" s="157"/>
      <c r="F29" s="276"/>
      <c r="G29" s="277"/>
      <c r="H29" s="90">
        <f>SUM(B29:F29)</f>
        <v>0</v>
      </c>
      <c r="I29" s="183">
        <f>ROUND(H29/G15,4)</f>
        <v>0</v>
      </c>
      <c r="J29" s="91"/>
      <c r="K29" s="91"/>
      <c r="L29" s="91"/>
      <c r="M29" s="91"/>
      <c r="O29" s="47" t="str">
        <f t="shared" si="8"/>
        <v/>
      </c>
      <c r="P29" s="53" t="str">
        <f t="shared" si="9"/>
        <v/>
      </c>
      <c r="Q29" s="169"/>
      <c r="R29" s="170"/>
      <c r="S29" s="170"/>
      <c r="T29" s="170"/>
      <c r="U29" s="171"/>
      <c r="V29" s="168"/>
      <c r="W29" s="54" t="str">
        <f t="shared" si="0"/>
        <v/>
      </c>
      <c r="X29" s="47" t="str">
        <f t="shared" si="1"/>
        <v/>
      </c>
      <c r="Y29" s="53" t="str">
        <f t="shared" si="10"/>
        <v/>
      </c>
      <c r="Z29" s="169"/>
      <c r="AA29" s="170"/>
      <c r="AB29" s="170"/>
      <c r="AC29" s="170"/>
      <c r="AD29" s="171"/>
      <c r="AE29" s="168"/>
      <c r="AF29" s="54" t="str">
        <f t="shared" si="2"/>
        <v/>
      </c>
      <c r="AG29" s="24"/>
      <c r="AH29" s="24"/>
      <c r="AI29" s="62"/>
      <c r="AK29" s="20" t="s">
        <v>104</v>
      </c>
      <c r="AP29" s="74">
        <f>IF(G13&lt;=0.5*D13,G13,D13)</f>
        <v>1</v>
      </c>
      <c r="AR29" s="84" t="str">
        <f>LEFT(AQ31,2)</f>
        <v/>
      </c>
      <c r="AS29" s="56">
        <f t="shared" si="23"/>
        <v>0</v>
      </c>
      <c r="AT29" s="56">
        <f t="shared" si="24"/>
        <v>0</v>
      </c>
      <c r="AU29" s="56">
        <f t="shared" si="25"/>
        <v>0</v>
      </c>
      <c r="AV29" s="56">
        <f t="shared" si="26"/>
        <v>0</v>
      </c>
      <c r="AW29" s="56">
        <f t="shared" si="27"/>
        <v>0</v>
      </c>
      <c r="AX29" s="57">
        <f t="shared" si="11"/>
        <v>0</v>
      </c>
      <c r="AY29" s="57">
        <f>SUM($AX$7:AX29)</f>
        <v>0</v>
      </c>
      <c r="AZ29" s="56">
        <f t="shared" si="3"/>
        <v>0</v>
      </c>
      <c r="BA29" s="56">
        <f t="shared" si="4"/>
        <v>0</v>
      </c>
      <c r="BB29" s="56">
        <f t="shared" si="5"/>
        <v>0</v>
      </c>
      <c r="BC29" s="56">
        <f t="shared" si="6"/>
        <v>0</v>
      </c>
      <c r="BD29" s="56">
        <f t="shared" si="7"/>
        <v>0</v>
      </c>
      <c r="BE29" s="57">
        <f t="shared" si="12"/>
        <v>0</v>
      </c>
      <c r="BF29" s="57">
        <f>SUM($BE$7:BE29)</f>
        <v>0</v>
      </c>
      <c r="BH29" s="58" t="str">
        <f t="shared" si="32"/>
        <v/>
      </c>
      <c r="BI29" s="58" t="str">
        <f t="shared" si="33"/>
        <v/>
      </c>
      <c r="BJ29" s="58" t="str">
        <f t="shared" si="34"/>
        <v/>
      </c>
      <c r="BK29" s="58" t="str">
        <f t="shared" si="35"/>
        <v/>
      </c>
      <c r="BL29" s="58" t="str">
        <f t="shared" si="36"/>
        <v/>
      </c>
      <c r="BN29" s="58" t="str">
        <f t="shared" si="18"/>
        <v/>
      </c>
      <c r="BO29" s="58" t="str">
        <f t="shared" si="19"/>
        <v/>
      </c>
      <c r="BP29" s="58" t="str">
        <f t="shared" si="20"/>
        <v/>
      </c>
      <c r="BQ29" s="58" t="str">
        <f t="shared" si="21"/>
        <v/>
      </c>
      <c r="BR29" s="58" t="str">
        <f t="shared" si="22"/>
        <v/>
      </c>
      <c r="BS29" s="59"/>
    </row>
    <row r="30" spans="2:71" ht="13.15" customHeight="1" x14ac:dyDescent="0.2">
      <c r="B30" s="92"/>
      <c r="C30" s="92"/>
      <c r="D30" s="92"/>
      <c r="E30" s="92"/>
      <c r="F30" s="278"/>
      <c r="G30" s="278"/>
      <c r="H30" s="93"/>
      <c r="I30" s="85"/>
      <c r="O30" s="47" t="str">
        <f t="shared" si="8"/>
        <v/>
      </c>
      <c r="P30" s="53" t="str">
        <f t="shared" si="9"/>
        <v/>
      </c>
      <c r="Q30" s="169"/>
      <c r="R30" s="170"/>
      <c r="S30" s="170"/>
      <c r="T30" s="170"/>
      <c r="U30" s="171"/>
      <c r="V30" s="168"/>
      <c r="W30" s="87" t="str">
        <f t="shared" si="0"/>
        <v/>
      </c>
      <c r="X30" s="47" t="str">
        <f t="shared" si="1"/>
        <v/>
      </c>
      <c r="Y30" s="53" t="str">
        <f t="shared" si="10"/>
        <v/>
      </c>
      <c r="Z30" s="169"/>
      <c r="AA30" s="170"/>
      <c r="AB30" s="170"/>
      <c r="AC30" s="170"/>
      <c r="AD30" s="171"/>
      <c r="AE30" s="168"/>
      <c r="AF30" s="54" t="str">
        <f t="shared" si="2"/>
        <v/>
      </c>
      <c r="AG30" s="24"/>
      <c r="AH30" s="24"/>
      <c r="AI30" s="62"/>
      <c r="AJ30" s="62"/>
      <c r="AK30" s="62"/>
      <c r="AL30" s="88"/>
      <c r="AM30" s="89"/>
      <c r="AN30" s="38" t="s">
        <v>33</v>
      </c>
      <c r="AP30" s="199">
        <f>E38</f>
        <v>0</v>
      </c>
      <c r="AQ30" s="20" t="str">
        <f>IF(E38="","",TEXT(WEEKDAY(E38,1),"dddd"))</f>
        <v/>
      </c>
      <c r="AR30" s="233">
        <f>IF(WEEKDAY(E38)=1,0,IF(WEEKDAY(E38)=7,1,2))</f>
        <v>1</v>
      </c>
      <c r="AS30" s="232">
        <f t="shared" si="23"/>
        <v>0</v>
      </c>
      <c r="AT30" s="56">
        <f t="shared" si="24"/>
        <v>0</v>
      </c>
      <c r="AU30" s="56">
        <f t="shared" si="25"/>
        <v>0</v>
      </c>
      <c r="AV30" s="56">
        <f t="shared" si="26"/>
        <v>0</v>
      </c>
      <c r="AW30" s="56">
        <f t="shared" si="27"/>
        <v>0</v>
      </c>
      <c r="AX30" s="57">
        <f t="shared" si="11"/>
        <v>0</v>
      </c>
      <c r="AY30" s="57">
        <f>SUM($AX$7:AX30)</f>
        <v>0</v>
      </c>
      <c r="AZ30" s="56">
        <f t="shared" si="3"/>
        <v>0</v>
      </c>
      <c r="BA30" s="56">
        <f t="shared" si="4"/>
        <v>0</v>
      </c>
      <c r="BB30" s="56">
        <f t="shared" si="5"/>
        <v>0</v>
      </c>
      <c r="BC30" s="56">
        <f t="shared" si="6"/>
        <v>0</v>
      </c>
      <c r="BD30" s="56">
        <f t="shared" si="7"/>
        <v>0</v>
      </c>
      <c r="BE30" s="57">
        <f t="shared" si="12"/>
        <v>0</v>
      </c>
      <c r="BF30" s="57">
        <f>SUM($BE$7:BE30)</f>
        <v>0</v>
      </c>
      <c r="BH30" s="58" t="str">
        <f t="shared" si="32"/>
        <v/>
      </c>
      <c r="BI30" s="58" t="str">
        <f t="shared" si="33"/>
        <v/>
      </c>
      <c r="BJ30" s="58" t="str">
        <f t="shared" si="34"/>
        <v/>
      </c>
      <c r="BK30" s="58" t="str">
        <f t="shared" si="35"/>
        <v/>
      </c>
      <c r="BL30" s="58" t="str">
        <f t="shared" si="36"/>
        <v/>
      </c>
      <c r="BN30" s="58" t="str">
        <f t="shared" si="18"/>
        <v/>
      </c>
      <c r="BO30" s="58" t="str">
        <f t="shared" si="19"/>
        <v/>
      </c>
      <c r="BP30" s="58" t="str">
        <f t="shared" si="20"/>
        <v/>
      </c>
      <c r="BQ30" s="58" t="str">
        <f t="shared" si="21"/>
        <v/>
      </c>
      <c r="BR30" s="58" t="str">
        <f t="shared" si="22"/>
        <v/>
      </c>
      <c r="BS30" s="59"/>
    </row>
    <row r="31" spans="2:71" ht="13.15" customHeight="1" x14ac:dyDescent="0.2">
      <c r="B31" s="16" t="s">
        <v>21</v>
      </c>
      <c r="G31" s="95" t="str">
        <f>IF(E38=0,"",IF(H29=0,0,((I23+E39)/H29)))</f>
        <v/>
      </c>
      <c r="O31" s="47" t="str">
        <f t="shared" si="8"/>
        <v/>
      </c>
      <c r="P31" s="53" t="str">
        <f t="shared" si="9"/>
        <v/>
      </c>
      <c r="Q31" s="169"/>
      <c r="R31" s="170"/>
      <c r="S31" s="170"/>
      <c r="T31" s="170"/>
      <c r="U31" s="171"/>
      <c r="V31" s="168"/>
      <c r="W31" s="54" t="str">
        <f t="shared" si="0"/>
        <v/>
      </c>
      <c r="X31" s="47" t="str">
        <f t="shared" si="1"/>
        <v/>
      </c>
      <c r="Y31" s="53" t="str">
        <f t="shared" si="10"/>
        <v/>
      </c>
      <c r="Z31" s="169"/>
      <c r="AA31" s="170"/>
      <c r="AB31" s="170"/>
      <c r="AC31" s="170"/>
      <c r="AD31" s="171"/>
      <c r="AE31" s="168"/>
      <c r="AF31" s="54" t="str">
        <f t="shared" si="2"/>
        <v/>
      </c>
      <c r="AG31" s="24"/>
      <c r="AH31" s="24"/>
      <c r="AI31" s="62"/>
      <c r="AJ31" s="62"/>
      <c r="AK31" s="62"/>
      <c r="AL31" s="88"/>
      <c r="AM31" s="89"/>
      <c r="AN31" s="38" t="s">
        <v>32</v>
      </c>
      <c r="AP31" s="199">
        <f>E41</f>
        <v>0</v>
      </c>
      <c r="AQ31" s="20" t="str">
        <f>IF(E41="","",TEXT(WEEKDAY(E41,1),"dddd"))</f>
        <v/>
      </c>
      <c r="AS31" s="56">
        <f t="shared" si="23"/>
        <v>0</v>
      </c>
      <c r="AT31" s="56">
        <f t="shared" si="24"/>
        <v>0</v>
      </c>
      <c r="AU31" s="56">
        <f t="shared" si="25"/>
        <v>0</v>
      </c>
      <c r="AV31" s="56">
        <f t="shared" si="26"/>
        <v>0</v>
      </c>
      <c r="AW31" s="56">
        <f t="shared" si="27"/>
        <v>0</v>
      </c>
      <c r="AX31" s="57">
        <f t="shared" si="11"/>
        <v>0</v>
      </c>
      <c r="AY31" s="57">
        <f>SUM($AX$7:AX31)</f>
        <v>0</v>
      </c>
      <c r="AZ31" s="56">
        <f t="shared" si="3"/>
        <v>0</v>
      </c>
      <c r="BA31" s="56">
        <f t="shared" si="4"/>
        <v>0</v>
      </c>
      <c r="BB31" s="56">
        <f t="shared" si="5"/>
        <v>0</v>
      </c>
      <c r="BC31" s="56">
        <f t="shared" si="6"/>
        <v>0</v>
      </c>
      <c r="BD31" s="56">
        <f t="shared" si="7"/>
        <v>0</v>
      </c>
      <c r="BE31" s="57">
        <f t="shared" si="12"/>
        <v>0</v>
      </c>
      <c r="BF31" s="57">
        <f>SUM($BE$7:BE31)</f>
        <v>0</v>
      </c>
      <c r="BH31" s="58" t="str">
        <f t="shared" si="32"/>
        <v/>
      </c>
      <c r="BI31" s="58" t="str">
        <f t="shared" si="33"/>
        <v/>
      </c>
      <c r="BJ31" s="58" t="str">
        <f t="shared" si="34"/>
        <v/>
      </c>
      <c r="BK31" s="58" t="str">
        <f t="shared" si="35"/>
        <v/>
      </c>
      <c r="BL31" s="58" t="str">
        <f t="shared" si="36"/>
        <v/>
      </c>
      <c r="BN31" s="58" t="str">
        <f t="shared" si="18"/>
        <v/>
      </c>
      <c r="BO31" s="58" t="str">
        <f t="shared" si="19"/>
        <v/>
      </c>
      <c r="BP31" s="58" t="str">
        <f t="shared" si="20"/>
        <v/>
      </c>
      <c r="BQ31" s="58" t="str">
        <f t="shared" si="21"/>
        <v/>
      </c>
      <c r="BR31" s="58" t="str">
        <f t="shared" si="22"/>
        <v/>
      </c>
      <c r="BS31" s="59"/>
    </row>
    <row r="32" spans="2:71" ht="13.15" customHeight="1" x14ac:dyDescent="0.2">
      <c r="B32" s="16" t="s">
        <v>20</v>
      </c>
      <c r="G32" s="95">
        <f>IF(AND(E38="",E50=""),"",IF(H29=0,0,IF(E38="",((I25+E51))/H29,(I24+E51)/H29)))</f>
        <v>0</v>
      </c>
      <c r="O32" s="47" t="str">
        <f t="shared" si="8"/>
        <v/>
      </c>
      <c r="P32" s="53" t="str">
        <f t="shared" si="9"/>
        <v/>
      </c>
      <c r="Q32" s="169"/>
      <c r="R32" s="170"/>
      <c r="S32" s="170"/>
      <c r="T32" s="170"/>
      <c r="U32" s="171"/>
      <c r="V32" s="168"/>
      <c r="W32" s="54" t="str">
        <f t="shared" si="0"/>
        <v/>
      </c>
      <c r="X32" s="47" t="str">
        <f t="shared" si="1"/>
        <v/>
      </c>
      <c r="Y32" s="53" t="str">
        <f t="shared" si="10"/>
        <v/>
      </c>
      <c r="Z32" s="169"/>
      <c r="AA32" s="170"/>
      <c r="AB32" s="170"/>
      <c r="AC32" s="170"/>
      <c r="AD32" s="171"/>
      <c r="AE32" s="168"/>
      <c r="AF32" s="54" t="str">
        <f t="shared" si="2"/>
        <v/>
      </c>
      <c r="AP32" s="199"/>
      <c r="AQ32" s="94"/>
      <c r="AS32" s="56">
        <f t="shared" si="23"/>
        <v>0</v>
      </c>
      <c r="AT32" s="56">
        <f t="shared" si="24"/>
        <v>0</v>
      </c>
      <c r="AU32" s="56">
        <f t="shared" si="25"/>
        <v>0</v>
      </c>
      <c r="AV32" s="56">
        <f t="shared" si="26"/>
        <v>0</v>
      </c>
      <c r="AW32" s="56">
        <f t="shared" si="27"/>
        <v>0</v>
      </c>
      <c r="AX32" s="57">
        <f t="shared" si="11"/>
        <v>0</v>
      </c>
      <c r="AY32" s="57">
        <f>SUM($AX$7:AX32)</f>
        <v>0</v>
      </c>
      <c r="AZ32" s="56">
        <f t="shared" si="3"/>
        <v>0</v>
      </c>
      <c r="BA32" s="56">
        <f t="shared" si="4"/>
        <v>0</v>
      </c>
      <c r="BB32" s="56">
        <f t="shared" si="5"/>
        <v>0</v>
      </c>
      <c r="BC32" s="56">
        <f t="shared" si="6"/>
        <v>0</v>
      </c>
      <c r="BD32" s="56">
        <f t="shared" si="7"/>
        <v>0</v>
      </c>
      <c r="BE32" s="57">
        <f t="shared" si="12"/>
        <v>0</v>
      </c>
      <c r="BF32" s="57">
        <f>SUM($BE$7:BE32)</f>
        <v>0</v>
      </c>
      <c r="BH32" s="58" t="str">
        <f t="shared" si="32"/>
        <v/>
      </c>
      <c r="BI32" s="58" t="str">
        <f t="shared" si="33"/>
        <v/>
      </c>
      <c r="BJ32" s="58" t="str">
        <f t="shared" si="34"/>
        <v/>
      </c>
      <c r="BK32" s="58" t="str">
        <f t="shared" si="35"/>
        <v/>
      </c>
      <c r="BL32" s="58" t="str">
        <f t="shared" si="36"/>
        <v/>
      </c>
      <c r="BN32" s="58" t="str">
        <f t="shared" si="18"/>
        <v/>
      </c>
      <c r="BO32" s="58" t="str">
        <f t="shared" si="19"/>
        <v/>
      </c>
      <c r="BP32" s="58" t="str">
        <f t="shared" si="20"/>
        <v/>
      </c>
      <c r="BQ32" s="58" t="str">
        <f t="shared" si="21"/>
        <v/>
      </c>
      <c r="BR32" s="58" t="str">
        <f t="shared" si="22"/>
        <v/>
      </c>
      <c r="BS32" s="59"/>
    </row>
    <row r="33" spans="2:71" ht="13.15" customHeight="1" x14ac:dyDescent="0.2">
      <c r="G33" s="95"/>
      <c r="O33" s="47" t="str">
        <f t="shared" si="8"/>
        <v/>
      </c>
      <c r="P33" s="53" t="str">
        <f t="shared" si="9"/>
        <v/>
      </c>
      <c r="Q33" s="169"/>
      <c r="R33" s="170"/>
      <c r="S33" s="170"/>
      <c r="T33" s="170"/>
      <c r="U33" s="171"/>
      <c r="V33" s="168"/>
      <c r="W33" s="54" t="str">
        <f t="shared" si="0"/>
        <v/>
      </c>
      <c r="X33" s="47" t="str">
        <f t="shared" si="1"/>
        <v/>
      </c>
      <c r="Y33" s="53" t="str">
        <f t="shared" si="10"/>
        <v/>
      </c>
      <c r="Z33" s="169"/>
      <c r="AA33" s="170"/>
      <c r="AB33" s="170"/>
      <c r="AC33" s="170"/>
      <c r="AD33" s="171"/>
      <c r="AE33" s="168"/>
      <c r="AF33" s="54" t="str">
        <f t="shared" si="2"/>
        <v/>
      </c>
      <c r="AG33" s="24"/>
      <c r="AH33" s="24"/>
      <c r="AN33" s="64" t="s">
        <v>50</v>
      </c>
      <c r="AP33" s="197">
        <f>IF(E48="ja",BQ341,E50)</f>
        <v>47696</v>
      </c>
      <c r="AQ33" s="96" t="str">
        <f>IF(E49="","",TEXT(WEEKDAY(E49,1),"dddd"))</f>
        <v/>
      </c>
      <c r="AS33" s="56">
        <f t="shared" si="23"/>
        <v>0</v>
      </c>
      <c r="AT33" s="56">
        <f t="shared" si="24"/>
        <v>0</v>
      </c>
      <c r="AU33" s="56">
        <f t="shared" si="25"/>
        <v>0</v>
      </c>
      <c r="AV33" s="56">
        <f t="shared" si="26"/>
        <v>0</v>
      </c>
      <c r="AW33" s="56">
        <f t="shared" si="27"/>
        <v>0</v>
      </c>
      <c r="AX33" s="57">
        <f t="shared" si="11"/>
        <v>0</v>
      </c>
      <c r="AY33" s="57">
        <f>SUM($AX$7:AX33)</f>
        <v>0</v>
      </c>
      <c r="AZ33" s="56">
        <f t="shared" si="3"/>
        <v>0</v>
      </c>
      <c r="BA33" s="56">
        <f t="shared" si="4"/>
        <v>0</v>
      </c>
      <c r="BB33" s="56">
        <f t="shared" si="5"/>
        <v>0</v>
      </c>
      <c r="BC33" s="56">
        <f t="shared" si="6"/>
        <v>0</v>
      </c>
      <c r="BD33" s="56">
        <f t="shared" si="7"/>
        <v>0</v>
      </c>
      <c r="BE33" s="57">
        <f t="shared" si="12"/>
        <v>0</v>
      </c>
      <c r="BF33" s="57">
        <f>SUM($BE$7:BE33)</f>
        <v>0</v>
      </c>
      <c r="BH33" s="58" t="str">
        <f t="shared" si="32"/>
        <v/>
      </c>
      <c r="BI33" s="58" t="str">
        <f t="shared" si="33"/>
        <v/>
      </c>
      <c r="BJ33" s="58" t="str">
        <f t="shared" si="34"/>
        <v/>
      </c>
      <c r="BK33" s="58" t="str">
        <f t="shared" si="35"/>
        <v/>
      </c>
      <c r="BL33" s="58" t="str">
        <f t="shared" si="36"/>
        <v/>
      </c>
      <c r="BN33" s="58" t="str">
        <f t="shared" si="18"/>
        <v/>
      </c>
      <c r="BO33" s="58" t="str">
        <f t="shared" si="19"/>
        <v/>
      </c>
      <c r="BP33" s="58" t="str">
        <f t="shared" si="20"/>
        <v/>
      </c>
      <c r="BQ33" s="58" t="str">
        <f t="shared" si="21"/>
        <v/>
      </c>
      <c r="BR33" s="58" t="str">
        <f t="shared" si="22"/>
        <v/>
      </c>
      <c r="BS33" s="59"/>
    </row>
    <row r="34" spans="2:71" ht="13.15" customHeight="1" x14ac:dyDescent="0.2">
      <c r="B34" s="98"/>
      <c r="G34" s="95"/>
      <c r="O34" s="47" t="str">
        <f t="shared" si="8"/>
        <v/>
      </c>
      <c r="P34" s="53" t="str">
        <f t="shared" si="9"/>
        <v/>
      </c>
      <c r="Q34" s="169"/>
      <c r="R34" s="170"/>
      <c r="S34" s="170"/>
      <c r="T34" s="170"/>
      <c r="U34" s="171"/>
      <c r="V34" s="168"/>
      <c r="W34" s="54" t="str">
        <f t="shared" si="0"/>
        <v/>
      </c>
      <c r="X34" s="47" t="str">
        <f t="shared" si="1"/>
        <v/>
      </c>
      <c r="Y34" s="53" t="str">
        <f t="shared" si="10"/>
        <v/>
      </c>
      <c r="Z34" s="169"/>
      <c r="AA34" s="170"/>
      <c r="AB34" s="170"/>
      <c r="AC34" s="170"/>
      <c r="AD34" s="171"/>
      <c r="AE34" s="168"/>
      <c r="AF34" s="54" t="str">
        <f t="shared" si="2"/>
        <v/>
      </c>
      <c r="AG34" s="24"/>
      <c r="AH34" s="24"/>
      <c r="AI34" s="62"/>
      <c r="AJ34" s="62"/>
      <c r="AK34" s="62"/>
      <c r="AL34" s="88"/>
      <c r="AM34" s="89"/>
      <c r="AN34" s="38" t="s">
        <v>34</v>
      </c>
      <c r="AP34" s="199">
        <f>E53</f>
        <v>0</v>
      </c>
      <c r="AQ34" s="20" t="str">
        <f>IF(E53="","",TEXT(WEEKDAY(E53,1),"dddd"))</f>
        <v/>
      </c>
      <c r="AR34" s="97" t="str">
        <f>IF(E49="","",E49+(G32*7))</f>
        <v/>
      </c>
      <c r="AS34" s="56">
        <f t="shared" si="23"/>
        <v>0</v>
      </c>
      <c r="AT34" s="56">
        <f t="shared" si="24"/>
        <v>0</v>
      </c>
      <c r="AU34" s="56">
        <f t="shared" si="25"/>
        <v>0</v>
      </c>
      <c r="AV34" s="56">
        <f t="shared" si="26"/>
        <v>0</v>
      </c>
      <c r="AW34" s="56">
        <f t="shared" si="27"/>
        <v>0</v>
      </c>
      <c r="AX34" s="57">
        <f t="shared" si="11"/>
        <v>0</v>
      </c>
      <c r="AY34" s="57">
        <f>SUM($AX$7:AX34)</f>
        <v>0</v>
      </c>
      <c r="AZ34" s="56">
        <f t="shared" si="3"/>
        <v>0</v>
      </c>
      <c r="BA34" s="56">
        <f t="shared" si="4"/>
        <v>0</v>
      </c>
      <c r="BB34" s="56">
        <f t="shared" si="5"/>
        <v>0</v>
      </c>
      <c r="BC34" s="56">
        <f t="shared" si="6"/>
        <v>0</v>
      </c>
      <c r="BD34" s="56">
        <f t="shared" si="7"/>
        <v>0</v>
      </c>
      <c r="BE34" s="57">
        <f t="shared" si="12"/>
        <v>0</v>
      </c>
      <c r="BF34" s="57">
        <f>SUM($BE$7:BE34)</f>
        <v>0</v>
      </c>
      <c r="BH34" s="58" t="str">
        <f t="shared" si="32"/>
        <v/>
      </c>
      <c r="BI34" s="58" t="str">
        <f t="shared" si="33"/>
        <v/>
      </c>
      <c r="BJ34" s="58" t="str">
        <f t="shared" si="34"/>
        <v/>
      </c>
      <c r="BK34" s="58" t="str">
        <f t="shared" si="35"/>
        <v/>
      </c>
      <c r="BL34" s="58" t="str">
        <f t="shared" si="36"/>
        <v/>
      </c>
      <c r="BN34" s="58" t="str">
        <f t="shared" si="18"/>
        <v/>
      </c>
      <c r="BO34" s="58" t="str">
        <f t="shared" si="19"/>
        <v/>
      </c>
      <c r="BP34" s="58" t="str">
        <f t="shared" si="20"/>
        <v/>
      </c>
      <c r="BQ34" s="58" t="str">
        <f t="shared" si="21"/>
        <v/>
      </c>
      <c r="BR34" s="58" t="str">
        <f t="shared" si="22"/>
        <v/>
      </c>
      <c r="BS34" s="59"/>
    </row>
    <row r="35" spans="2:71" ht="13.15" customHeight="1" x14ac:dyDescent="0.2">
      <c r="B35" s="228"/>
      <c r="C35" s="229"/>
      <c r="D35" s="230"/>
      <c r="E35" s="230"/>
      <c r="F35" s="230"/>
      <c r="G35" s="230"/>
      <c r="H35" s="230"/>
      <c r="I35" s="230"/>
      <c r="J35" s="230"/>
      <c r="K35" s="230"/>
      <c r="L35" s="230"/>
      <c r="M35" s="230"/>
      <c r="O35" s="47" t="str">
        <f t="shared" si="8"/>
        <v/>
      </c>
      <c r="P35" s="53" t="str">
        <f t="shared" si="9"/>
        <v/>
      </c>
      <c r="Q35" s="169"/>
      <c r="R35" s="170"/>
      <c r="S35" s="170"/>
      <c r="T35" s="170"/>
      <c r="U35" s="171"/>
      <c r="V35" s="168"/>
      <c r="W35" s="54" t="str">
        <f t="shared" si="0"/>
        <v/>
      </c>
      <c r="X35" s="47" t="str">
        <f t="shared" si="1"/>
        <v/>
      </c>
      <c r="Y35" s="53" t="str">
        <f t="shared" si="10"/>
        <v/>
      </c>
      <c r="Z35" s="169"/>
      <c r="AA35" s="170"/>
      <c r="AB35" s="170"/>
      <c r="AC35" s="170"/>
      <c r="AD35" s="171"/>
      <c r="AE35" s="168"/>
      <c r="AF35" s="54" t="str">
        <f t="shared" si="2"/>
        <v/>
      </c>
      <c r="AG35" s="24"/>
      <c r="AH35" s="24"/>
      <c r="AI35" s="62"/>
      <c r="AJ35" s="62"/>
      <c r="AK35" s="62"/>
      <c r="AL35" s="88"/>
      <c r="AM35" s="89"/>
      <c r="AN35" s="89"/>
      <c r="AR35" s="97">
        <f>IF(E50="","",E50+(G32*7))</f>
        <v>47696</v>
      </c>
      <c r="AS35" s="56">
        <f t="shared" si="23"/>
        <v>0</v>
      </c>
      <c r="AT35" s="56">
        <f t="shared" si="24"/>
        <v>0</v>
      </c>
      <c r="AU35" s="56">
        <f t="shared" si="25"/>
        <v>0</v>
      </c>
      <c r="AV35" s="56">
        <f t="shared" si="26"/>
        <v>0</v>
      </c>
      <c r="AW35" s="56">
        <f t="shared" si="27"/>
        <v>0</v>
      </c>
      <c r="AX35" s="57">
        <f t="shared" si="11"/>
        <v>0</v>
      </c>
      <c r="AY35" s="57">
        <f>SUM($AX$7:AX35)</f>
        <v>0</v>
      </c>
      <c r="AZ35" s="56">
        <f t="shared" si="3"/>
        <v>0</v>
      </c>
      <c r="BA35" s="56">
        <f t="shared" si="4"/>
        <v>0</v>
      </c>
      <c r="BB35" s="56">
        <f t="shared" si="5"/>
        <v>0</v>
      </c>
      <c r="BC35" s="56">
        <f t="shared" si="6"/>
        <v>0</v>
      </c>
      <c r="BD35" s="56">
        <f t="shared" si="7"/>
        <v>0</v>
      </c>
      <c r="BE35" s="57">
        <f t="shared" si="12"/>
        <v>0</v>
      </c>
      <c r="BF35" s="57">
        <f>SUM($BE$7:BE35)</f>
        <v>0</v>
      </c>
      <c r="BH35" s="58" t="str">
        <f t="shared" si="32"/>
        <v/>
      </c>
      <c r="BI35" s="58" t="str">
        <f t="shared" si="33"/>
        <v/>
      </c>
      <c r="BJ35" s="58" t="str">
        <f t="shared" si="34"/>
        <v/>
      </c>
      <c r="BK35" s="58" t="str">
        <f t="shared" si="35"/>
        <v/>
      </c>
      <c r="BL35" s="58" t="str">
        <f t="shared" si="36"/>
        <v/>
      </c>
      <c r="BN35" s="58" t="str">
        <f t="shared" si="18"/>
        <v/>
      </c>
      <c r="BO35" s="58" t="str">
        <f t="shared" si="19"/>
        <v/>
      </c>
      <c r="BP35" s="58" t="str">
        <f t="shared" si="20"/>
        <v/>
      </c>
      <c r="BQ35" s="58" t="str">
        <f t="shared" si="21"/>
        <v/>
      </c>
      <c r="BR35" s="58" t="str">
        <f t="shared" si="22"/>
        <v/>
      </c>
      <c r="BS35" s="59"/>
    </row>
    <row r="36" spans="2:71" ht="13.15" customHeight="1" x14ac:dyDescent="0.2">
      <c r="O36" s="47" t="str">
        <f t="shared" si="8"/>
        <v/>
      </c>
      <c r="P36" s="53" t="str">
        <f t="shared" si="9"/>
        <v/>
      </c>
      <c r="Q36" s="169"/>
      <c r="R36" s="170"/>
      <c r="S36" s="170"/>
      <c r="T36" s="170"/>
      <c r="U36" s="171"/>
      <c r="V36" s="168"/>
      <c r="W36" s="54" t="str">
        <f t="shared" si="0"/>
        <v/>
      </c>
      <c r="X36" s="47" t="str">
        <f t="shared" si="1"/>
        <v/>
      </c>
      <c r="Y36" s="53" t="str">
        <f t="shared" si="10"/>
        <v/>
      </c>
      <c r="Z36" s="169"/>
      <c r="AA36" s="170"/>
      <c r="AB36" s="170"/>
      <c r="AC36" s="170"/>
      <c r="AD36" s="171"/>
      <c r="AE36" s="168"/>
      <c r="AF36" s="54" t="str">
        <f t="shared" si="2"/>
        <v/>
      </c>
      <c r="AN36" s="38" t="s">
        <v>49</v>
      </c>
      <c r="AP36" s="74" t="b">
        <f>AP23</f>
        <v>1</v>
      </c>
      <c r="AQ36" s="72" t="str">
        <f>IF(AR34&lt;&gt;"","tot uiterlijk","")</f>
        <v/>
      </c>
      <c r="AS36" s="56">
        <f t="shared" si="23"/>
        <v>0</v>
      </c>
      <c r="AT36" s="56">
        <f t="shared" si="24"/>
        <v>0</v>
      </c>
      <c r="AU36" s="56">
        <f t="shared" si="25"/>
        <v>0</v>
      </c>
      <c r="AV36" s="56">
        <f t="shared" si="26"/>
        <v>0</v>
      </c>
      <c r="AW36" s="56">
        <f t="shared" si="27"/>
        <v>0</v>
      </c>
      <c r="AX36" s="57">
        <f t="shared" si="11"/>
        <v>0</v>
      </c>
      <c r="AY36" s="57">
        <f>SUM($AX$7:AX36)</f>
        <v>0</v>
      </c>
      <c r="AZ36" s="56">
        <f t="shared" si="3"/>
        <v>0</v>
      </c>
      <c r="BA36" s="56">
        <f t="shared" si="4"/>
        <v>0</v>
      </c>
      <c r="BB36" s="56">
        <f t="shared" si="5"/>
        <v>0</v>
      </c>
      <c r="BC36" s="56">
        <f t="shared" si="6"/>
        <v>0</v>
      </c>
      <c r="BD36" s="56">
        <f t="shared" si="7"/>
        <v>0</v>
      </c>
      <c r="BE36" s="57">
        <f t="shared" si="12"/>
        <v>0</v>
      </c>
      <c r="BF36" s="57">
        <f>SUM($BE$7:BE36)</f>
        <v>0</v>
      </c>
      <c r="BH36" s="58" t="str">
        <f t="shared" si="32"/>
        <v/>
      </c>
      <c r="BI36" s="58" t="str">
        <f t="shared" si="33"/>
        <v/>
      </c>
      <c r="BJ36" s="58" t="str">
        <f t="shared" si="34"/>
        <v/>
      </c>
      <c r="BK36" s="58" t="str">
        <f t="shared" si="35"/>
        <v/>
      </c>
      <c r="BL36" s="58" t="str">
        <f t="shared" si="36"/>
        <v/>
      </c>
      <c r="BN36" s="58" t="str">
        <f t="shared" si="18"/>
        <v/>
      </c>
      <c r="BO36" s="58" t="str">
        <f t="shared" si="19"/>
        <v/>
      </c>
      <c r="BP36" s="58" t="str">
        <f t="shared" si="20"/>
        <v/>
      </c>
      <c r="BQ36" s="58" t="str">
        <f t="shared" si="21"/>
        <v/>
      </c>
      <c r="BR36" s="58" t="str">
        <f t="shared" si="22"/>
        <v/>
      </c>
      <c r="BS36" s="59"/>
    </row>
    <row r="37" spans="2:71" ht="13.15" customHeight="1" x14ac:dyDescent="0.2">
      <c r="B37" s="32" t="s">
        <v>1</v>
      </c>
      <c r="O37" s="47" t="str">
        <f t="shared" si="8"/>
        <v/>
      </c>
      <c r="P37" s="53" t="str">
        <f t="shared" si="9"/>
        <v/>
      </c>
      <c r="Q37" s="169"/>
      <c r="R37" s="170"/>
      <c r="S37" s="170"/>
      <c r="T37" s="170"/>
      <c r="U37" s="171"/>
      <c r="V37" s="168"/>
      <c r="W37" s="54" t="str">
        <f t="shared" si="0"/>
        <v/>
      </c>
      <c r="X37" s="47" t="str">
        <f t="shared" si="1"/>
        <v/>
      </c>
      <c r="Y37" s="53" t="str">
        <f t="shared" si="10"/>
        <v/>
      </c>
      <c r="Z37" s="169"/>
      <c r="AA37" s="170"/>
      <c r="AB37" s="170"/>
      <c r="AC37" s="170"/>
      <c r="AD37" s="171"/>
      <c r="AE37" s="168"/>
      <c r="AF37" s="54" t="str">
        <f t="shared" si="2"/>
        <v/>
      </c>
      <c r="AG37" s="24"/>
      <c r="AH37" s="24"/>
      <c r="AI37" s="62"/>
      <c r="AJ37" s="62"/>
      <c r="AK37" s="62"/>
      <c r="AL37" s="88"/>
      <c r="AM37" s="89"/>
      <c r="AN37" s="38" t="s">
        <v>47</v>
      </c>
      <c r="AP37" s="200" t="b">
        <f>IF(E48&lt;&gt;"ja",AP23,"")</f>
        <v>1</v>
      </c>
      <c r="AQ37" s="72" t="str">
        <f>IF(AR35&lt;&gt;"","tot uiterlijk","")</f>
        <v>tot uiterlijk</v>
      </c>
      <c r="AS37" s="56">
        <f t="shared" si="23"/>
        <v>0</v>
      </c>
      <c r="AT37" s="56">
        <f t="shared" si="24"/>
        <v>0</v>
      </c>
      <c r="AU37" s="56">
        <f t="shared" si="25"/>
        <v>0</v>
      </c>
      <c r="AV37" s="56">
        <f t="shared" si="26"/>
        <v>0</v>
      </c>
      <c r="AW37" s="56">
        <f t="shared" si="27"/>
        <v>0</v>
      </c>
      <c r="AX37" s="57">
        <f t="shared" si="11"/>
        <v>0</v>
      </c>
      <c r="AY37" s="57">
        <f>SUM($AX$7:AX37)</f>
        <v>0</v>
      </c>
      <c r="AZ37" s="56">
        <f t="shared" si="3"/>
        <v>0</v>
      </c>
      <c r="BA37" s="56">
        <f t="shared" si="4"/>
        <v>0</v>
      </c>
      <c r="BB37" s="56">
        <f t="shared" si="5"/>
        <v>0</v>
      </c>
      <c r="BC37" s="56">
        <f t="shared" si="6"/>
        <v>0</v>
      </c>
      <c r="BD37" s="56">
        <f t="shared" si="7"/>
        <v>0</v>
      </c>
      <c r="BE37" s="57">
        <f t="shared" si="12"/>
        <v>0</v>
      </c>
      <c r="BF37" s="57">
        <f>SUM($BE$7:BE37)</f>
        <v>0</v>
      </c>
      <c r="BH37" s="58" t="str">
        <f t="shared" si="32"/>
        <v/>
      </c>
      <c r="BI37" s="58" t="str">
        <f t="shared" si="33"/>
        <v/>
      </c>
      <c r="BJ37" s="58" t="str">
        <f t="shared" si="34"/>
        <v/>
      </c>
      <c r="BK37" s="58" t="str">
        <f t="shared" si="35"/>
        <v/>
      </c>
      <c r="BL37" s="58" t="str">
        <f t="shared" si="36"/>
        <v/>
      </c>
      <c r="BN37" s="58" t="str">
        <f t="shared" si="18"/>
        <v/>
      </c>
      <c r="BO37" s="58" t="str">
        <f t="shared" si="19"/>
        <v/>
      </c>
      <c r="BP37" s="58" t="str">
        <f t="shared" si="20"/>
        <v/>
      </c>
      <c r="BQ37" s="58" t="str">
        <f t="shared" si="21"/>
        <v/>
      </c>
      <c r="BR37" s="58" t="str">
        <f t="shared" si="22"/>
        <v/>
      </c>
      <c r="BS37" s="59"/>
    </row>
    <row r="38" spans="2:71" ht="13.15" customHeight="1" x14ac:dyDescent="0.2">
      <c r="B38" s="16" t="str">
        <f>IF(AND(J38="",E46=""),CONCATENATE("eerste verlofdag op: ",AQ30),IF(OR(E46="",AP24&lt;&gt;TRUE),"onjuiste datum eerste verlofdag!","ingangsdatum ouderschapsverlof"))</f>
        <v xml:space="preserve">eerste verlofdag op: </v>
      </c>
      <c r="D38" s="104"/>
      <c r="E38" s="184"/>
      <c r="F38" s="105"/>
      <c r="G38" s="279"/>
      <c r="H38" s="279"/>
      <c r="I38" s="279"/>
      <c r="J38" s="280"/>
      <c r="K38" s="280"/>
      <c r="L38" s="280"/>
      <c r="O38" s="47" t="str">
        <f t="shared" si="8"/>
        <v/>
      </c>
      <c r="P38" s="53" t="str">
        <f t="shared" si="9"/>
        <v/>
      </c>
      <c r="Q38" s="169"/>
      <c r="R38" s="170"/>
      <c r="S38" s="170"/>
      <c r="T38" s="170"/>
      <c r="U38" s="171"/>
      <c r="V38" s="168"/>
      <c r="W38" s="54" t="str">
        <f t="shared" si="0"/>
        <v/>
      </c>
      <c r="X38" s="47" t="str">
        <f t="shared" si="1"/>
        <v/>
      </c>
      <c r="Y38" s="53" t="str">
        <f t="shared" si="10"/>
        <v/>
      </c>
      <c r="Z38" s="169"/>
      <c r="AA38" s="170"/>
      <c r="AB38" s="170"/>
      <c r="AC38" s="170"/>
      <c r="AD38" s="171"/>
      <c r="AE38" s="168"/>
      <c r="AF38" s="54" t="str">
        <f t="shared" si="2"/>
        <v/>
      </c>
      <c r="AG38" s="24"/>
      <c r="AH38" s="99"/>
      <c r="AI38" s="88"/>
      <c r="AJ38" s="100"/>
      <c r="AK38" s="100"/>
      <c r="AL38" s="100"/>
      <c r="AM38" s="101"/>
      <c r="AN38" s="38"/>
      <c r="AS38" s="56">
        <f t="shared" si="23"/>
        <v>0</v>
      </c>
      <c r="AT38" s="56">
        <f t="shared" si="24"/>
        <v>0</v>
      </c>
      <c r="AU38" s="56">
        <f t="shared" si="25"/>
        <v>0</v>
      </c>
      <c r="AV38" s="56">
        <f t="shared" si="26"/>
        <v>0</v>
      </c>
      <c r="AW38" s="56">
        <f t="shared" si="27"/>
        <v>0</v>
      </c>
      <c r="AX38" s="57">
        <f t="shared" si="11"/>
        <v>0</v>
      </c>
      <c r="AY38" s="57">
        <f>SUM($AX$7:AX38)</f>
        <v>0</v>
      </c>
      <c r="AZ38" s="56">
        <f t="shared" si="3"/>
        <v>0</v>
      </c>
      <c r="BA38" s="56">
        <f t="shared" si="4"/>
        <v>0</v>
      </c>
      <c r="BB38" s="56">
        <f t="shared" si="5"/>
        <v>0</v>
      </c>
      <c r="BC38" s="56">
        <f t="shared" si="6"/>
        <v>0</v>
      </c>
      <c r="BD38" s="56">
        <f t="shared" si="7"/>
        <v>0</v>
      </c>
      <c r="BE38" s="57">
        <f t="shared" si="12"/>
        <v>0</v>
      </c>
      <c r="BF38" s="57">
        <f>SUM($BE$7:BE38)</f>
        <v>0</v>
      </c>
      <c r="BH38" s="58" t="str">
        <f t="shared" si="32"/>
        <v/>
      </c>
      <c r="BI38" s="58" t="str">
        <f t="shared" si="33"/>
        <v/>
      </c>
      <c r="BJ38" s="58" t="str">
        <f t="shared" si="34"/>
        <v/>
      </c>
      <c r="BK38" s="58" t="str">
        <f t="shared" si="35"/>
        <v/>
      </c>
      <c r="BL38" s="58" t="str">
        <f t="shared" si="36"/>
        <v/>
      </c>
      <c r="BN38" s="58" t="str">
        <f t="shared" si="18"/>
        <v/>
      </c>
      <c r="BO38" s="58" t="str">
        <f t="shared" si="19"/>
        <v/>
      </c>
      <c r="BP38" s="58" t="str">
        <f t="shared" si="20"/>
        <v/>
      </c>
      <c r="BQ38" s="58" t="str">
        <f t="shared" si="21"/>
        <v/>
      </c>
      <c r="BR38" s="58" t="str">
        <f t="shared" si="22"/>
        <v/>
      </c>
      <c r="BS38" s="59"/>
    </row>
    <row r="39" spans="2:71" ht="13.15" customHeight="1" x14ac:dyDescent="0.2">
      <c r="B39" s="16" t="s">
        <v>12</v>
      </c>
      <c r="E39" s="190">
        <f>(Q5*B29)+(R5*C29)+(S5*D29)+(T5*E29)+(U5*F29)</f>
        <v>0</v>
      </c>
      <c r="F39" s="106"/>
      <c r="H39" s="107"/>
      <c r="N39" s="108"/>
      <c r="O39" s="47" t="str">
        <f t="shared" si="8"/>
        <v/>
      </c>
      <c r="P39" s="53" t="str">
        <f t="shared" si="9"/>
        <v/>
      </c>
      <c r="Q39" s="169"/>
      <c r="R39" s="170"/>
      <c r="S39" s="170"/>
      <c r="T39" s="170"/>
      <c r="U39" s="171"/>
      <c r="V39" s="168"/>
      <c r="W39" s="54" t="str">
        <f t="shared" si="0"/>
        <v/>
      </c>
      <c r="X39" s="47" t="str">
        <f t="shared" si="1"/>
        <v/>
      </c>
      <c r="Y39" s="53" t="str">
        <f t="shared" si="10"/>
        <v/>
      </c>
      <c r="Z39" s="169"/>
      <c r="AA39" s="170"/>
      <c r="AB39" s="170"/>
      <c r="AC39" s="170"/>
      <c r="AD39" s="171"/>
      <c r="AE39" s="168"/>
      <c r="AF39" s="54" t="str">
        <f t="shared" si="2"/>
        <v/>
      </c>
      <c r="AG39" s="24"/>
      <c r="AH39" s="102"/>
      <c r="AI39" s="88"/>
      <c r="AJ39" s="88"/>
      <c r="AK39" s="88"/>
      <c r="AL39" s="103"/>
      <c r="AM39" s="103"/>
      <c r="AN39" s="38" t="s">
        <v>52</v>
      </c>
      <c r="AP39" s="234">
        <f>I23</f>
        <v>17.291666666666668</v>
      </c>
      <c r="AS39" s="56">
        <f t="shared" si="23"/>
        <v>0</v>
      </c>
      <c r="AT39" s="56">
        <f t="shared" si="24"/>
        <v>0</v>
      </c>
      <c r="AU39" s="56">
        <f t="shared" si="25"/>
        <v>0</v>
      </c>
      <c r="AV39" s="56">
        <f t="shared" si="26"/>
        <v>0</v>
      </c>
      <c r="AW39" s="56">
        <f t="shared" si="27"/>
        <v>0</v>
      </c>
      <c r="AX39" s="57">
        <f t="shared" si="11"/>
        <v>0</v>
      </c>
      <c r="AY39" s="57">
        <f>SUM($AX$7:AX39)</f>
        <v>0</v>
      </c>
      <c r="AZ39" s="56">
        <f t="shared" si="3"/>
        <v>0</v>
      </c>
      <c r="BA39" s="56">
        <f t="shared" si="4"/>
        <v>0</v>
      </c>
      <c r="BB39" s="56">
        <f t="shared" si="5"/>
        <v>0</v>
      </c>
      <c r="BC39" s="56">
        <f t="shared" si="6"/>
        <v>0</v>
      </c>
      <c r="BD39" s="56">
        <f t="shared" si="7"/>
        <v>0</v>
      </c>
      <c r="BE39" s="57">
        <f t="shared" si="12"/>
        <v>0</v>
      </c>
      <c r="BF39" s="57">
        <f>SUM($BE$7:BE39)</f>
        <v>0</v>
      </c>
      <c r="BH39" s="58" t="str">
        <f t="shared" si="32"/>
        <v/>
      </c>
      <c r="BI39" s="58" t="str">
        <f t="shared" si="33"/>
        <v/>
      </c>
      <c r="BJ39" s="58" t="str">
        <f t="shared" si="34"/>
        <v/>
      </c>
      <c r="BK39" s="58" t="str">
        <f t="shared" si="35"/>
        <v/>
      </c>
      <c r="BL39" s="58" t="str">
        <f t="shared" si="36"/>
        <v/>
      </c>
      <c r="BN39" s="58" t="str">
        <f t="shared" si="18"/>
        <v/>
      </c>
      <c r="BO39" s="58" t="str">
        <f t="shared" si="19"/>
        <v/>
      </c>
      <c r="BP39" s="58" t="str">
        <f t="shared" si="20"/>
        <v/>
      </c>
      <c r="BQ39" s="58" t="str">
        <f t="shared" si="21"/>
        <v/>
      </c>
      <c r="BR39" s="58" t="str">
        <f t="shared" si="22"/>
        <v/>
      </c>
      <c r="BS39" s="59"/>
    </row>
    <row r="40" spans="2:71" ht="13.15" customHeight="1" x14ac:dyDescent="0.2">
      <c r="B40" s="16" t="s">
        <v>11</v>
      </c>
      <c r="E40" s="109" t="str">
        <f>IF(E38="","",E38+(G31*7)+AR30)</f>
        <v/>
      </c>
      <c r="G40" s="77"/>
      <c r="H40" s="107"/>
      <c r="O40" s="47" t="str">
        <f t="shared" si="8"/>
        <v/>
      </c>
      <c r="P40" s="53" t="str">
        <f t="shared" si="9"/>
        <v/>
      </c>
      <c r="Q40" s="169"/>
      <c r="R40" s="170"/>
      <c r="S40" s="170"/>
      <c r="T40" s="170"/>
      <c r="U40" s="171"/>
      <c r="V40" s="168"/>
      <c r="W40" s="54" t="str">
        <f t="shared" si="0"/>
        <v/>
      </c>
      <c r="X40" s="47" t="str">
        <f t="shared" si="1"/>
        <v/>
      </c>
      <c r="Y40" s="53" t="str">
        <f t="shared" si="10"/>
        <v/>
      </c>
      <c r="Z40" s="169"/>
      <c r="AA40" s="170"/>
      <c r="AB40" s="170"/>
      <c r="AC40" s="170"/>
      <c r="AD40" s="171"/>
      <c r="AE40" s="168"/>
      <c r="AF40" s="54" t="str">
        <f t="shared" si="2"/>
        <v/>
      </c>
      <c r="AG40" s="24"/>
      <c r="AH40" s="102"/>
      <c r="AI40" s="88"/>
      <c r="AJ40" s="88"/>
      <c r="AK40" s="88"/>
      <c r="AL40" s="103"/>
      <c r="AM40" s="103"/>
      <c r="AN40" s="38" t="s">
        <v>53</v>
      </c>
      <c r="AP40" s="234">
        <f>IF(AND(E48="ja",E38&lt;&gt;""),I24,IF(AND(E48="",E50&lt;&gt;""),IF(E38&lt;&gt;"",I24,I25)))+0.0001</f>
        <v>43.333433333333339</v>
      </c>
      <c r="AS40" s="56">
        <f t="shared" si="23"/>
        <v>0</v>
      </c>
      <c r="AT40" s="56">
        <f t="shared" si="24"/>
        <v>0</v>
      </c>
      <c r="AU40" s="56">
        <f t="shared" si="25"/>
        <v>0</v>
      </c>
      <c r="AV40" s="56">
        <f t="shared" si="26"/>
        <v>0</v>
      </c>
      <c r="AW40" s="56">
        <f t="shared" si="27"/>
        <v>0</v>
      </c>
      <c r="AX40" s="57">
        <f t="shared" si="11"/>
        <v>0</v>
      </c>
      <c r="AY40" s="57">
        <f>SUM($AX$7:AX40)</f>
        <v>0</v>
      </c>
      <c r="AZ40" s="56">
        <f t="shared" si="3"/>
        <v>0</v>
      </c>
      <c r="BA40" s="56">
        <f t="shared" si="4"/>
        <v>0</v>
      </c>
      <c r="BB40" s="56">
        <f t="shared" si="5"/>
        <v>0</v>
      </c>
      <c r="BC40" s="56">
        <f t="shared" si="6"/>
        <v>0</v>
      </c>
      <c r="BD40" s="56">
        <f t="shared" si="7"/>
        <v>0</v>
      </c>
      <c r="BE40" s="57">
        <f t="shared" si="12"/>
        <v>0</v>
      </c>
      <c r="BF40" s="57">
        <f>SUM($BE$7:BE40)</f>
        <v>0</v>
      </c>
      <c r="BH40" s="58" t="str">
        <f t="shared" si="32"/>
        <v/>
      </c>
      <c r="BI40" s="58" t="str">
        <f t="shared" si="33"/>
        <v/>
      </c>
      <c r="BJ40" s="58" t="str">
        <f t="shared" si="34"/>
        <v/>
      </c>
      <c r="BK40" s="58" t="str">
        <f t="shared" si="35"/>
        <v/>
      </c>
      <c r="BL40" s="58" t="str">
        <f t="shared" si="36"/>
        <v/>
      </c>
      <c r="BN40" s="58" t="str">
        <f t="shared" si="18"/>
        <v/>
      </c>
      <c r="BO40" s="58" t="str">
        <f t="shared" si="19"/>
        <v/>
      </c>
      <c r="BP40" s="58" t="str">
        <f t="shared" si="20"/>
        <v/>
      </c>
      <c r="BQ40" s="58" t="str">
        <f t="shared" si="21"/>
        <v/>
      </c>
      <c r="BR40" s="58" t="str">
        <f t="shared" si="22"/>
        <v/>
      </c>
      <c r="BS40" s="59"/>
    </row>
    <row r="41" spans="2:71" ht="13.15" customHeight="1" x14ac:dyDescent="0.2">
      <c r="B41" s="16" t="str">
        <f>IF(J41="",CONCATENATE("laatste verlofdag op: ",AQ31),"onjuiste datum laatste verlofdag!")</f>
        <v xml:space="preserve">laatste verlofdag op: </v>
      </c>
      <c r="D41" s="104"/>
      <c r="E41" s="184"/>
      <c r="F41" s="110" t="str">
        <f>IF(G41="","","Å")</f>
        <v/>
      </c>
      <c r="G41" s="268" t="str">
        <f>IF(AND(E38&lt;&gt;"",E41&lt;&gt;"",BK339&lt;&gt;E41),"N.B. werkelijk laatste verlofdag: "&amp;TEXT(BK339, "dd-mm-jjj") &amp; ", pas de zelf ingevulde einddatum (E41) aan",IF(AND(E38="",E41&lt;&gt;""),"Gelieve de ingevulde datum te verwijderen",IF(AND(E40&lt;&gt;"",E41=""),"Gelieve de einddatum in te vullen",IF(E41&gt;E40,"datum ligt na maximale einddatum!",""))))</f>
        <v/>
      </c>
      <c r="H41" s="268"/>
      <c r="I41" s="268"/>
      <c r="J41" s="268"/>
      <c r="K41" s="268"/>
      <c r="L41" s="268"/>
      <c r="M41" s="268"/>
      <c r="N41" s="268"/>
      <c r="O41" s="47" t="str">
        <f t="shared" si="8"/>
        <v/>
      </c>
      <c r="P41" s="53" t="str">
        <f t="shared" si="9"/>
        <v/>
      </c>
      <c r="Q41" s="169"/>
      <c r="R41" s="170"/>
      <c r="S41" s="170"/>
      <c r="T41" s="170"/>
      <c r="U41" s="171"/>
      <c r="V41" s="168"/>
      <c r="W41" s="54" t="str">
        <f t="shared" si="0"/>
        <v/>
      </c>
      <c r="X41" s="47" t="str">
        <f t="shared" si="1"/>
        <v/>
      </c>
      <c r="Y41" s="53" t="str">
        <f t="shared" si="10"/>
        <v/>
      </c>
      <c r="Z41" s="169"/>
      <c r="AA41" s="170"/>
      <c r="AB41" s="170"/>
      <c r="AC41" s="170"/>
      <c r="AD41" s="171"/>
      <c r="AE41" s="168"/>
      <c r="AF41" s="54" t="str">
        <f t="shared" si="2"/>
        <v/>
      </c>
      <c r="AG41" s="24"/>
      <c r="AH41" s="102"/>
      <c r="AI41" s="88"/>
      <c r="AJ41" s="88"/>
      <c r="AK41" s="88"/>
      <c r="AL41" s="103"/>
      <c r="AM41" s="103"/>
      <c r="AN41" s="89"/>
      <c r="AP41" s="200"/>
      <c r="AS41" s="56">
        <f t="shared" si="23"/>
        <v>0</v>
      </c>
      <c r="AT41" s="56">
        <f t="shared" si="24"/>
        <v>0</v>
      </c>
      <c r="AU41" s="56">
        <f t="shared" si="25"/>
        <v>0</v>
      </c>
      <c r="AV41" s="56">
        <f t="shared" si="26"/>
        <v>0</v>
      </c>
      <c r="AW41" s="56">
        <f t="shared" si="27"/>
        <v>0</v>
      </c>
      <c r="AX41" s="57">
        <f t="shared" si="11"/>
        <v>0</v>
      </c>
      <c r="AY41" s="57">
        <f>SUM($AX$7:AX41)</f>
        <v>0</v>
      </c>
      <c r="AZ41" s="56">
        <f t="shared" si="3"/>
        <v>0</v>
      </c>
      <c r="BA41" s="56">
        <f t="shared" si="4"/>
        <v>0</v>
      </c>
      <c r="BB41" s="56">
        <f t="shared" si="5"/>
        <v>0</v>
      </c>
      <c r="BC41" s="56">
        <f t="shared" si="6"/>
        <v>0</v>
      </c>
      <c r="BD41" s="56">
        <f t="shared" si="7"/>
        <v>0</v>
      </c>
      <c r="BE41" s="57">
        <f t="shared" si="12"/>
        <v>0</v>
      </c>
      <c r="BF41" s="57">
        <f>SUM($BE$7:BE41)</f>
        <v>0</v>
      </c>
      <c r="BH41" s="58" t="str">
        <f t="shared" si="32"/>
        <v/>
      </c>
      <c r="BI41" s="58" t="str">
        <f t="shared" si="33"/>
        <v/>
      </c>
      <c r="BJ41" s="58" t="str">
        <f t="shared" si="34"/>
        <v/>
      </c>
      <c r="BK41" s="58" t="str">
        <f t="shared" si="35"/>
        <v/>
      </c>
      <c r="BL41" s="58" t="str">
        <f t="shared" si="36"/>
        <v/>
      </c>
      <c r="BN41" s="58" t="str">
        <f t="shared" si="18"/>
        <v/>
      </c>
      <c r="BO41" s="58" t="str">
        <f t="shared" si="19"/>
        <v/>
      </c>
      <c r="BP41" s="58" t="str">
        <f t="shared" si="20"/>
        <v/>
      </c>
      <c r="BQ41" s="58" t="str">
        <f t="shared" si="21"/>
        <v/>
      </c>
      <c r="BR41" s="58" t="str">
        <f t="shared" si="22"/>
        <v/>
      </c>
      <c r="BS41" s="59"/>
    </row>
    <row r="42" spans="2:71" ht="13.15" customHeight="1" x14ac:dyDescent="0.2">
      <c r="B42" s="48" t="s">
        <v>101</v>
      </c>
      <c r="C42" s="48"/>
      <c r="D42" s="48"/>
      <c r="E42" s="207" t="str">
        <f>IF(E38="","",IF(E43="","",1-(E43*D13/I29)))</f>
        <v/>
      </c>
      <c r="F42" s="210" t="s">
        <v>9</v>
      </c>
      <c r="G42" s="112"/>
      <c r="I42" s="113"/>
      <c r="O42" s="47" t="str">
        <f t="shared" si="8"/>
        <v/>
      </c>
      <c r="P42" s="53" t="str">
        <f t="shared" si="9"/>
        <v/>
      </c>
      <c r="Q42" s="169"/>
      <c r="R42" s="170"/>
      <c r="S42" s="170"/>
      <c r="T42" s="170"/>
      <c r="U42" s="171"/>
      <c r="V42" s="168"/>
      <c r="W42" s="54" t="str">
        <f t="shared" si="0"/>
        <v/>
      </c>
      <c r="X42" s="47" t="str">
        <f t="shared" si="1"/>
        <v/>
      </c>
      <c r="Y42" s="53" t="str">
        <f t="shared" si="10"/>
        <v/>
      </c>
      <c r="Z42" s="169"/>
      <c r="AA42" s="170"/>
      <c r="AB42" s="170"/>
      <c r="AC42" s="170"/>
      <c r="AD42" s="171"/>
      <c r="AE42" s="168"/>
      <c r="AF42" s="54" t="str">
        <f t="shared" si="2"/>
        <v/>
      </c>
      <c r="AG42" s="24"/>
      <c r="AH42" s="24"/>
      <c r="AI42" s="62"/>
      <c r="AJ42" s="62"/>
      <c r="AK42" s="62"/>
      <c r="AL42" s="88"/>
      <c r="AM42" s="89"/>
      <c r="AN42" s="38" t="s">
        <v>62</v>
      </c>
      <c r="AP42" s="201" t="s">
        <v>61</v>
      </c>
      <c r="AS42" s="56">
        <f t="shared" si="23"/>
        <v>0</v>
      </c>
      <c r="AT42" s="56">
        <f t="shared" si="24"/>
        <v>0</v>
      </c>
      <c r="AU42" s="56">
        <f t="shared" si="25"/>
        <v>0</v>
      </c>
      <c r="AV42" s="56">
        <f t="shared" si="26"/>
        <v>0</v>
      </c>
      <c r="AW42" s="56">
        <f t="shared" si="27"/>
        <v>0</v>
      </c>
      <c r="AX42" s="57">
        <f t="shared" si="11"/>
        <v>0</v>
      </c>
      <c r="AY42" s="57">
        <f>SUM($AX$7:AX42)</f>
        <v>0</v>
      </c>
      <c r="AZ42" s="56">
        <f t="shared" si="3"/>
        <v>0</v>
      </c>
      <c r="BA42" s="56">
        <f t="shared" si="4"/>
        <v>0</v>
      </c>
      <c r="BB42" s="56">
        <f t="shared" si="5"/>
        <v>0</v>
      </c>
      <c r="BC42" s="56">
        <f t="shared" si="6"/>
        <v>0</v>
      </c>
      <c r="BD42" s="56">
        <f t="shared" si="7"/>
        <v>0</v>
      </c>
      <c r="BE42" s="57">
        <f t="shared" si="12"/>
        <v>0</v>
      </c>
      <c r="BF42" s="57">
        <f>SUM($BE$7:BE42)</f>
        <v>0</v>
      </c>
      <c r="BH42" s="58" t="str">
        <f t="shared" si="32"/>
        <v/>
      </c>
      <c r="BI42" s="58" t="str">
        <f t="shared" si="33"/>
        <v/>
      </c>
      <c r="BJ42" s="58" t="str">
        <f t="shared" si="34"/>
        <v/>
      </c>
      <c r="BK42" s="58" t="str">
        <f t="shared" si="35"/>
        <v/>
      </c>
      <c r="BL42" s="58" t="str">
        <f t="shared" si="36"/>
        <v/>
      </c>
      <c r="BN42" s="58" t="str">
        <f t="shared" si="18"/>
        <v/>
      </c>
      <c r="BO42" s="58" t="str">
        <f t="shared" si="19"/>
        <v/>
      </c>
      <c r="BP42" s="58" t="str">
        <f t="shared" si="20"/>
        <v/>
      </c>
      <c r="BQ42" s="58" t="str">
        <f t="shared" si="21"/>
        <v/>
      </c>
      <c r="BR42" s="58" t="str">
        <f t="shared" si="22"/>
        <v/>
      </c>
      <c r="BS42" s="59"/>
    </row>
    <row r="43" spans="2:71" ht="13.15" customHeight="1" x14ac:dyDescent="0.2">
      <c r="B43" s="16" t="s">
        <v>74</v>
      </c>
      <c r="E43" s="207" t="str">
        <f>IF(E38="","",IF(E41="","",(AX338*24)/(415*D13)*(135%/AP84)))</f>
        <v/>
      </c>
      <c r="F43" s="80" t="s">
        <v>9</v>
      </c>
      <c r="G43" s="112"/>
      <c r="I43" s="113"/>
      <c r="O43" s="47" t="str">
        <f t="shared" si="8"/>
        <v/>
      </c>
      <c r="P43" s="53" t="str">
        <f t="shared" si="9"/>
        <v/>
      </c>
      <c r="Q43" s="169"/>
      <c r="R43" s="170"/>
      <c r="S43" s="170"/>
      <c r="T43" s="170"/>
      <c r="U43" s="171"/>
      <c r="V43" s="168"/>
      <c r="W43" s="54" t="str">
        <f t="shared" si="0"/>
        <v/>
      </c>
      <c r="X43" s="47" t="str">
        <f t="shared" si="1"/>
        <v/>
      </c>
      <c r="Y43" s="53" t="str">
        <f t="shared" si="10"/>
        <v/>
      </c>
      <c r="Z43" s="169"/>
      <c r="AA43" s="170"/>
      <c r="AB43" s="170"/>
      <c r="AC43" s="170"/>
      <c r="AD43" s="171"/>
      <c r="AE43" s="168"/>
      <c r="AF43" s="54" t="str">
        <f t="shared" si="2"/>
        <v/>
      </c>
      <c r="AG43" s="24"/>
      <c r="AH43" s="24"/>
      <c r="AI43" s="62"/>
      <c r="AJ43" s="62"/>
      <c r="AK43" s="62"/>
      <c r="AL43" s="88"/>
      <c r="AM43" s="89"/>
      <c r="AN43" s="38" t="s">
        <v>62</v>
      </c>
      <c r="AP43" s="202"/>
      <c r="AS43" s="56">
        <f t="shared" si="23"/>
        <v>0</v>
      </c>
      <c r="AT43" s="56">
        <f t="shared" si="24"/>
        <v>0</v>
      </c>
      <c r="AU43" s="56">
        <f t="shared" si="25"/>
        <v>0</v>
      </c>
      <c r="AV43" s="56">
        <f t="shared" si="26"/>
        <v>0</v>
      </c>
      <c r="AW43" s="56">
        <f t="shared" si="27"/>
        <v>0</v>
      </c>
      <c r="AX43" s="57">
        <f t="shared" si="11"/>
        <v>0</v>
      </c>
      <c r="AY43" s="57">
        <f>SUM($AX$7:AX43)</f>
        <v>0</v>
      </c>
      <c r="AZ43" s="56">
        <f t="shared" si="3"/>
        <v>0</v>
      </c>
      <c r="BA43" s="56">
        <f t="shared" si="4"/>
        <v>0</v>
      </c>
      <c r="BB43" s="56">
        <f t="shared" si="5"/>
        <v>0</v>
      </c>
      <c r="BC43" s="56">
        <f t="shared" si="6"/>
        <v>0</v>
      </c>
      <c r="BD43" s="56">
        <f t="shared" si="7"/>
        <v>0</v>
      </c>
      <c r="BE43" s="57">
        <f t="shared" si="12"/>
        <v>0</v>
      </c>
      <c r="BF43" s="57">
        <f>SUM($BE$7:BE43)</f>
        <v>0</v>
      </c>
      <c r="BH43" s="58" t="str">
        <f t="shared" si="32"/>
        <v/>
      </c>
      <c r="BI43" s="58" t="str">
        <f t="shared" si="33"/>
        <v/>
      </c>
      <c r="BJ43" s="58" t="str">
        <f t="shared" si="34"/>
        <v/>
      </c>
      <c r="BK43" s="58" t="str">
        <f t="shared" si="35"/>
        <v/>
      </c>
      <c r="BL43" s="58" t="str">
        <f t="shared" si="36"/>
        <v/>
      </c>
      <c r="BN43" s="58" t="str">
        <f t="shared" si="18"/>
        <v/>
      </c>
      <c r="BO43" s="58" t="str">
        <f t="shared" si="19"/>
        <v/>
      </c>
      <c r="BP43" s="58" t="str">
        <f t="shared" si="20"/>
        <v/>
      </c>
      <c r="BQ43" s="58" t="str">
        <f t="shared" si="21"/>
        <v/>
      </c>
      <c r="BR43" s="58" t="str">
        <f t="shared" si="22"/>
        <v/>
      </c>
      <c r="BS43" s="59"/>
    </row>
    <row r="44" spans="2:71" ht="13.15" customHeight="1" x14ac:dyDescent="0.2">
      <c r="B44" s="16" t="str">
        <f>IF(E41="","",IF(AN6=1,"lesuren betaald verlof","uren betaald verlof"))</f>
        <v/>
      </c>
      <c r="E44" s="188" t="str">
        <f>IF(E41="","",AX338)</f>
        <v/>
      </c>
      <c r="F44" s="80"/>
      <c r="G44" s="114"/>
      <c r="I44" s="113"/>
      <c r="O44" s="47" t="str">
        <f t="shared" si="8"/>
        <v/>
      </c>
      <c r="P44" s="53" t="str">
        <f t="shared" si="9"/>
        <v/>
      </c>
      <c r="Q44" s="169"/>
      <c r="R44" s="170"/>
      <c r="S44" s="170"/>
      <c r="T44" s="170"/>
      <c r="U44" s="171"/>
      <c r="V44" s="168"/>
      <c r="W44" s="54" t="str">
        <f t="shared" si="0"/>
        <v/>
      </c>
      <c r="X44" s="47" t="str">
        <f t="shared" si="1"/>
        <v/>
      </c>
      <c r="Y44" s="53" t="str">
        <f t="shared" si="10"/>
        <v/>
      </c>
      <c r="Z44" s="169"/>
      <c r="AA44" s="170"/>
      <c r="AB44" s="170"/>
      <c r="AC44" s="170"/>
      <c r="AD44" s="171"/>
      <c r="AE44" s="168"/>
      <c r="AF44" s="54" t="str">
        <f t="shared" si="2"/>
        <v/>
      </c>
      <c r="AG44" s="24"/>
      <c r="AH44" s="24"/>
      <c r="AI44" s="62"/>
      <c r="AJ44" s="62"/>
      <c r="AK44" s="62"/>
      <c r="AL44" s="88"/>
      <c r="AM44" s="89"/>
      <c r="AN44" s="89"/>
      <c r="AS44" s="56">
        <f t="shared" si="23"/>
        <v>0</v>
      </c>
      <c r="AT44" s="56">
        <f t="shared" si="24"/>
        <v>0</v>
      </c>
      <c r="AU44" s="56">
        <f t="shared" si="25"/>
        <v>0</v>
      </c>
      <c r="AV44" s="56">
        <f t="shared" si="26"/>
        <v>0</v>
      </c>
      <c r="AW44" s="56">
        <f t="shared" si="27"/>
        <v>0</v>
      </c>
      <c r="AX44" s="57">
        <f t="shared" si="11"/>
        <v>0</v>
      </c>
      <c r="AY44" s="57">
        <f>SUM($AX$7:AX44)</f>
        <v>0</v>
      </c>
      <c r="AZ44" s="56">
        <f t="shared" si="3"/>
        <v>0</v>
      </c>
      <c r="BA44" s="56">
        <f t="shared" si="4"/>
        <v>0</v>
      </c>
      <c r="BB44" s="56">
        <f t="shared" si="5"/>
        <v>0</v>
      </c>
      <c r="BC44" s="56">
        <f t="shared" si="6"/>
        <v>0</v>
      </c>
      <c r="BD44" s="56">
        <f t="shared" si="7"/>
        <v>0</v>
      </c>
      <c r="BE44" s="57">
        <f t="shared" si="12"/>
        <v>0</v>
      </c>
      <c r="BF44" s="57">
        <f>SUM($BE$7:BE44)</f>
        <v>0</v>
      </c>
      <c r="BH44" s="58" t="str">
        <f t="shared" si="32"/>
        <v/>
      </c>
      <c r="BI44" s="58" t="str">
        <f t="shared" si="33"/>
        <v/>
      </c>
      <c r="BJ44" s="58" t="str">
        <f t="shared" si="34"/>
        <v/>
      </c>
      <c r="BK44" s="58" t="str">
        <f t="shared" si="35"/>
        <v/>
      </c>
      <c r="BL44" s="58" t="str">
        <f t="shared" si="36"/>
        <v/>
      </c>
      <c r="BN44" s="58" t="str">
        <f t="shared" si="18"/>
        <v/>
      </c>
      <c r="BO44" s="58" t="str">
        <f t="shared" si="19"/>
        <v/>
      </c>
      <c r="BP44" s="58" t="str">
        <f t="shared" si="20"/>
        <v/>
      </c>
      <c r="BQ44" s="58" t="str">
        <f t="shared" si="21"/>
        <v/>
      </c>
      <c r="BR44" s="58" t="str">
        <f t="shared" si="22"/>
        <v/>
      </c>
      <c r="BS44" s="59"/>
    </row>
    <row r="45" spans="2:71" ht="13.15" customHeight="1" x14ac:dyDescent="0.2">
      <c r="B45" s="16" t="str">
        <f>IF(E41="","",IF(AN6=1,"bruto uren betaald verlof",""))</f>
        <v/>
      </c>
      <c r="E45" s="80" t="str">
        <f>IF(E41="","",IF(AN6=1,IF(G5="PO",E44/AP53,E44/AQ53),""))</f>
        <v/>
      </c>
      <c r="F45" s="80"/>
      <c r="G45" s="114"/>
      <c r="I45" s="113"/>
      <c r="O45" s="47" t="str">
        <f t="shared" si="8"/>
        <v/>
      </c>
      <c r="P45" s="53" t="str">
        <f t="shared" si="9"/>
        <v/>
      </c>
      <c r="Q45" s="169"/>
      <c r="R45" s="170"/>
      <c r="S45" s="170"/>
      <c r="T45" s="170"/>
      <c r="U45" s="171"/>
      <c r="V45" s="168"/>
      <c r="W45" s="54" t="str">
        <f t="shared" si="0"/>
        <v/>
      </c>
      <c r="X45" s="47" t="str">
        <f t="shared" si="1"/>
        <v/>
      </c>
      <c r="Y45" s="53" t="str">
        <f t="shared" si="10"/>
        <v/>
      </c>
      <c r="Z45" s="169"/>
      <c r="AA45" s="170"/>
      <c r="AB45" s="170"/>
      <c r="AC45" s="170"/>
      <c r="AD45" s="171"/>
      <c r="AE45" s="168"/>
      <c r="AF45" s="54" t="str">
        <f t="shared" si="2"/>
        <v/>
      </c>
      <c r="AG45" s="24"/>
      <c r="AH45" s="24"/>
      <c r="AI45" s="62"/>
      <c r="AJ45" s="62"/>
      <c r="AK45" s="62"/>
      <c r="AL45" s="88"/>
      <c r="AM45" s="89"/>
      <c r="AN45" s="38" t="s">
        <v>64</v>
      </c>
      <c r="AP45" s="201" t="s">
        <v>65</v>
      </c>
      <c r="AS45" s="56">
        <f t="shared" si="23"/>
        <v>0</v>
      </c>
      <c r="AT45" s="56">
        <f t="shared" si="24"/>
        <v>0</v>
      </c>
      <c r="AU45" s="56">
        <f t="shared" si="25"/>
        <v>0</v>
      </c>
      <c r="AV45" s="56">
        <f t="shared" si="26"/>
        <v>0</v>
      </c>
      <c r="AW45" s="56">
        <f t="shared" si="27"/>
        <v>0</v>
      </c>
      <c r="AX45" s="57">
        <f t="shared" si="11"/>
        <v>0</v>
      </c>
      <c r="AY45" s="57">
        <f>SUM($AX$7:AX45)</f>
        <v>0</v>
      </c>
      <c r="AZ45" s="56">
        <f t="shared" si="3"/>
        <v>0</v>
      </c>
      <c r="BA45" s="56">
        <f t="shared" si="4"/>
        <v>0</v>
      </c>
      <c r="BB45" s="56">
        <f t="shared" si="5"/>
        <v>0</v>
      </c>
      <c r="BC45" s="56">
        <f t="shared" si="6"/>
        <v>0</v>
      </c>
      <c r="BD45" s="56">
        <f t="shared" si="7"/>
        <v>0</v>
      </c>
      <c r="BE45" s="57">
        <f t="shared" si="12"/>
        <v>0</v>
      </c>
      <c r="BF45" s="57">
        <f>SUM($BE$7:BE45)</f>
        <v>0</v>
      </c>
      <c r="BH45" s="58" t="str">
        <f t="shared" si="32"/>
        <v/>
      </c>
      <c r="BI45" s="58" t="str">
        <f t="shared" si="33"/>
        <v/>
      </c>
      <c r="BJ45" s="58" t="str">
        <f t="shared" si="34"/>
        <v/>
      </c>
      <c r="BK45" s="58" t="str">
        <f t="shared" si="35"/>
        <v/>
      </c>
      <c r="BL45" s="58" t="str">
        <f t="shared" si="36"/>
        <v/>
      </c>
      <c r="BN45" s="58" t="str">
        <f t="shared" si="18"/>
        <v/>
      </c>
      <c r="BO45" s="58" t="str">
        <f t="shared" si="19"/>
        <v/>
      </c>
      <c r="BP45" s="58" t="str">
        <f t="shared" si="20"/>
        <v/>
      </c>
      <c r="BQ45" s="58" t="str">
        <f t="shared" si="21"/>
        <v/>
      </c>
      <c r="BR45" s="58" t="str">
        <f t="shared" si="22"/>
        <v/>
      </c>
      <c r="BS45" s="59"/>
    </row>
    <row r="46" spans="2:71" ht="13.15" customHeight="1" x14ac:dyDescent="0.2">
      <c r="B46" s="63"/>
      <c r="C46" s="63"/>
      <c r="D46" s="63"/>
      <c r="E46" s="258" t="str">
        <f>IF(AND(BK338&lt;&gt;"",$E$38&lt;&gt;BK338,SUM(Q7:U7)&lt;&gt;0,$AP$24=TRUE),CONCATENATE("let op: de eerste verlofdag valt op ",TEXT(WEEKDAY(BK338,1),"dddd "),TEXT(BK338,"d mmmm jjjj")),"")</f>
        <v/>
      </c>
      <c r="F46" s="258"/>
      <c r="G46" s="258"/>
      <c r="H46" s="258"/>
      <c r="I46" s="258"/>
      <c r="J46" s="258"/>
      <c r="K46" s="258"/>
      <c r="L46" s="258"/>
      <c r="M46" s="258"/>
      <c r="O46" s="47" t="str">
        <f t="shared" si="8"/>
        <v/>
      </c>
      <c r="P46" s="53" t="str">
        <f t="shared" si="9"/>
        <v/>
      </c>
      <c r="Q46" s="169"/>
      <c r="R46" s="170"/>
      <c r="S46" s="170"/>
      <c r="T46" s="170"/>
      <c r="U46" s="171"/>
      <c r="V46" s="168"/>
      <c r="W46" s="54" t="str">
        <f t="shared" si="0"/>
        <v/>
      </c>
      <c r="X46" s="47" t="str">
        <f t="shared" si="1"/>
        <v/>
      </c>
      <c r="Y46" s="53" t="str">
        <f t="shared" si="10"/>
        <v/>
      </c>
      <c r="Z46" s="169"/>
      <c r="AA46" s="170"/>
      <c r="AB46" s="170"/>
      <c r="AC46" s="170"/>
      <c r="AD46" s="171"/>
      <c r="AE46" s="168"/>
      <c r="AF46" s="54" t="str">
        <f t="shared" si="2"/>
        <v/>
      </c>
      <c r="AG46" s="24"/>
      <c r="AH46" s="24"/>
      <c r="AI46" s="62"/>
      <c r="AJ46" s="62"/>
      <c r="AK46" s="62"/>
      <c r="AL46" s="88"/>
      <c r="AM46" s="89"/>
      <c r="AN46" s="38" t="s">
        <v>64</v>
      </c>
      <c r="AP46" s="203" t="s">
        <v>66</v>
      </c>
      <c r="AS46" s="56">
        <f t="shared" si="23"/>
        <v>0</v>
      </c>
      <c r="AT46" s="56">
        <f t="shared" si="24"/>
        <v>0</v>
      </c>
      <c r="AU46" s="56">
        <f t="shared" si="25"/>
        <v>0</v>
      </c>
      <c r="AV46" s="56">
        <f t="shared" si="26"/>
        <v>0</v>
      </c>
      <c r="AW46" s="56">
        <f t="shared" si="27"/>
        <v>0</v>
      </c>
      <c r="AX46" s="57">
        <f t="shared" si="11"/>
        <v>0</v>
      </c>
      <c r="AY46" s="57">
        <f>SUM($AX$7:AX46)</f>
        <v>0</v>
      </c>
      <c r="AZ46" s="56">
        <f t="shared" si="3"/>
        <v>0</v>
      </c>
      <c r="BA46" s="56">
        <f t="shared" si="4"/>
        <v>0</v>
      </c>
      <c r="BB46" s="56">
        <f t="shared" si="5"/>
        <v>0</v>
      </c>
      <c r="BC46" s="56">
        <f t="shared" si="6"/>
        <v>0</v>
      </c>
      <c r="BD46" s="56">
        <f t="shared" si="7"/>
        <v>0</v>
      </c>
      <c r="BE46" s="57">
        <f t="shared" si="12"/>
        <v>0</v>
      </c>
      <c r="BF46" s="57">
        <f>SUM($BE$7:BE46)</f>
        <v>0</v>
      </c>
      <c r="BH46" s="58" t="str">
        <f>IF(AS46=0,"",$P46)</f>
        <v/>
      </c>
      <c r="BI46" s="58" t="str">
        <f>IF(AT46=0,"",$P46+1)</f>
        <v/>
      </c>
      <c r="BJ46" s="58" t="str">
        <f>IF(AU46=0,"",$P46+2)</f>
        <v/>
      </c>
      <c r="BK46" s="58" t="str">
        <f>IF(AV46=0,"",$P46+3)</f>
        <v/>
      </c>
      <c r="BL46" s="58" t="str">
        <f>IF(AW46=0,"",$P46+4)</f>
        <v/>
      </c>
      <c r="BN46" s="58" t="str">
        <f>IF(AZ46=0,"",$Y46)</f>
        <v/>
      </c>
      <c r="BO46" s="58" t="str">
        <f>IF(BA46=0,"",$Y46+1)</f>
        <v/>
      </c>
      <c r="BP46" s="58" t="str">
        <f>IF(BB46=0,"",$Y46+2)</f>
        <v/>
      </c>
      <c r="BQ46" s="58" t="str">
        <f>IF(BC46=0,"",$Y46+3)</f>
        <v/>
      </c>
      <c r="BR46" s="58" t="str">
        <f>IF(BD46=0,"",$Y46+4)</f>
        <v/>
      </c>
      <c r="BS46" s="59"/>
    </row>
    <row r="47" spans="2:71" ht="13.15" customHeight="1" x14ac:dyDescent="0.2">
      <c r="B47" s="32" t="s">
        <v>2</v>
      </c>
      <c r="I47" s="115"/>
      <c r="N47" s="108"/>
      <c r="O47" s="47" t="str">
        <f t="shared" si="8"/>
        <v/>
      </c>
      <c r="P47" s="53" t="str">
        <f t="shared" si="9"/>
        <v/>
      </c>
      <c r="Q47" s="169"/>
      <c r="R47" s="170"/>
      <c r="S47" s="170"/>
      <c r="T47" s="170"/>
      <c r="U47" s="171"/>
      <c r="V47" s="168"/>
      <c r="W47" s="54" t="str">
        <f t="shared" si="0"/>
        <v/>
      </c>
      <c r="X47" s="47" t="str">
        <f t="shared" si="1"/>
        <v/>
      </c>
      <c r="Y47" s="53" t="str">
        <f t="shared" si="10"/>
        <v/>
      </c>
      <c r="Z47" s="169"/>
      <c r="AA47" s="170"/>
      <c r="AB47" s="170"/>
      <c r="AC47" s="170"/>
      <c r="AD47" s="171"/>
      <c r="AE47" s="168"/>
      <c r="AF47" s="54" t="str">
        <f t="shared" si="2"/>
        <v/>
      </c>
      <c r="AG47" s="24"/>
      <c r="AH47" s="24"/>
      <c r="AI47" s="62"/>
      <c r="AJ47" s="62"/>
      <c r="AK47" s="62"/>
      <c r="AL47" s="62"/>
      <c r="AN47" s="20"/>
      <c r="AR47" s="21"/>
      <c r="AS47" s="56">
        <f t="shared" si="23"/>
        <v>0</v>
      </c>
      <c r="AT47" s="56">
        <f t="shared" si="24"/>
        <v>0</v>
      </c>
      <c r="AU47" s="56">
        <f t="shared" si="25"/>
        <v>0</v>
      </c>
      <c r="AV47" s="56">
        <f t="shared" si="26"/>
        <v>0</v>
      </c>
      <c r="AW47" s="56">
        <f t="shared" si="27"/>
        <v>0</v>
      </c>
      <c r="AX47" s="57">
        <f t="shared" si="11"/>
        <v>0</v>
      </c>
      <c r="AY47" s="57">
        <f>SUM($AX$7:AX47)</f>
        <v>0</v>
      </c>
      <c r="AZ47" s="56">
        <f t="shared" si="3"/>
        <v>0</v>
      </c>
      <c r="BA47" s="56">
        <f t="shared" si="4"/>
        <v>0</v>
      </c>
      <c r="BB47" s="56">
        <f t="shared" si="5"/>
        <v>0</v>
      </c>
      <c r="BC47" s="56">
        <f t="shared" si="6"/>
        <v>0</v>
      </c>
      <c r="BD47" s="56">
        <f t="shared" si="7"/>
        <v>0</v>
      </c>
      <c r="BE47" s="57">
        <f t="shared" si="12"/>
        <v>0</v>
      </c>
      <c r="BF47" s="57">
        <f>SUM($BE$7:BE47)</f>
        <v>0</v>
      </c>
      <c r="BH47" s="58" t="str">
        <f t="shared" si="32"/>
        <v/>
      </c>
      <c r="BI47" s="58" t="str">
        <f t="shared" si="33"/>
        <v/>
      </c>
      <c r="BJ47" s="58" t="str">
        <f t="shared" si="34"/>
        <v/>
      </c>
      <c r="BK47" s="58" t="str">
        <f t="shared" si="35"/>
        <v/>
      </c>
      <c r="BL47" s="58" t="str">
        <f t="shared" si="36"/>
        <v/>
      </c>
      <c r="BN47" s="58" t="str">
        <f t="shared" si="18"/>
        <v/>
      </c>
      <c r="BO47" s="58" t="str">
        <f t="shared" si="19"/>
        <v/>
      </c>
      <c r="BP47" s="58" t="str">
        <f t="shared" si="20"/>
        <v/>
      </c>
      <c r="BQ47" s="58" t="str">
        <f t="shared" si="21"/>
        <v/>
      </c>
      <c r="BR47" s="58" t="str">
        <f t="shared" si="22"/>
        <v/>
      </c>
      <c r="BS47" s="59"/>
    </row>
    <row r="48" spans="2:71" ht="13.15" customHeight="1" x14ac:dyDescent="0.2">
      <c r="B48" s="16" t="str">
        <f>IF(E38&lt;&gt;"","aansluitend onbetaald verlof?","")</f>
        <v/>
      </c>
      <c r="E48" s="186"/>
      <c r="F48" s="110" t="str">
        <f>IF(G48="","","Å")</f>
        <v/>
      </c>
      <c r="G48" s="259" t="str">
        <f>IF(AND(E48&lt;&gt;"",E48&lt;&gt;"ja"),"alleen 'ja' invullen!",IF(AND(E48&lt;&gt;"",B48=""),"wissen",""))</f>
        <v/>
      </c>
      <c r="H48" s="259"/>
      <c r="I48" s="259"/>
      <c r="J48" s="111"/>
      <c r="K48" s="111"/>
      <c r="L48" s="111"/>
      <c r="M48" s="116"/>
      <c r="O48" s="47" t="str">
        <f t="shared" si="8"/>
        <v/>
      </c>
      <c r="P48" s="53" t="str">
        <f t="shared" si="9"/>
        <v/>
      </c>
      <c r="Q48" s="169"/>
      <c r="R48" s="170"/>
      <c r="S48" s="170"/>
      <c r="T48" s="170"/>
      <c r="U48" s="171"/>
      <c r="V48" s="168"/>
      <c r="W48" s="54" t="str">
        <f t="shared" si="0"/>
        <v/>
      </c>
      <c r="X48" s="47" t="str">
        <f t="shared" si="1"/>
        <v/>
      </c>
      <c r="Y48" s="53" t="str">
        <f t="shared" si="10"/>
        <v/>
      </c>
      <c r="Z48" s="169"/>
      <c r="AA48" s="170"/>
      <c r="AB48" s="170"/>
      <c r="AC48" s="170"/>
      <c r="AD48" s="171"/>
      <c r="AE48" s="168"/>
      <c r="AF48" s="54" t="str">
        <f t="shared" si="2"/>
        <v/>
      </c>
      <c r="AG48" s="24"/>
      <c r="AH48" s="24"/>
      <c r="AI48" s="62"/>
      <c r="AJ48" s="62"/>
      <c r="AK48" s="62"/>
      <c r="AL48" s="62"/>
      <c r="AN48" s="38" t="s">
        <v>75</v>
      </c>
      <c r="AP48" s="198">
        <f>IF(G5="PO",580,415)</f>
        <v>580</v>
      </c>
      <c r="AQ48" s="21">
        <f>F25-F23</f>
        <v>0</v>
      </c>
      <c r="AS48" s="56">
        <f t="shared" si="23"/>
        <v>0</v>
      </c>
      <c r="AT48" s="56">
        <f t="shared" si="24"/>
        <v>0</v>
      </c>
      <c r="AU48" s="56">
        <f t="shared" si="25"/>
        <v>0</v>
      </c>
      <c r="AV48" s="56">
        <f t="shared" si="26"/>
        <v>0</v>
      </c>
      <c r="AW48" s="56">
        <f t="shared" si="27"/>
        <v>0</v>
      </c>
      <c r="AX48" s="57">
        <f t="shared" si="11"/>
        <v>0</v>
      </c>
      <c r="AY48" s="57">
        <f>SUM($AX$7:AX48)</f>
        <v>0</v>
      </c>
      <c r="AZ48" s="56">
        <f t="shared" si="3"/>
        <v>0</v>
      </c>
      <c r="BA48" s="56">
        <f t="shared" si="4"/>
        <v>0</v>
      </c>
      <c r="BB48" s="56">
        <f t="shared" si="5"/>
        <v>0</v>
      </c>
      <c r="BC48" s="56">
        <f t="shared" si="6"/>
        <v>0</v>
      </c>
      <c r="BD48" s="56">
        <f t="shared" si="7"/>
        <v>0</v>
      </c>
      <c r="BE48" s="57">
        <f t="shared" si="12"/>
        <v>0</v>
      </c>
      <c r="BF48" s="57">
        <f>SUM($BE$7:BE48)</f>
        <v>0</v>
      </c>
      <c r="BH48" s="58" t="str">
        <f t="shared" si="32"/>
        <v/>
      </c>
      <c r="BI48" s="58" t="str">
        <f t="shared" si="33"/>
        <v/>
      </c>
      <c r="BJ48" s="58" t="str">
        <f t="shared" si="34"/>
        <v/>
      </c>
      <c r="BK48" s="58" t="str">
        <f t="shared" si="35"/>
        <v/>
      </c>
      <c r="BL48" s="58" t="str">
        <f t="shared" si="36"/>
        <v/>
      </c>
      <c r="BN48" s="58" t="str">
        <f t="shared" si="18"/>
        <v/>
      </c>
      <c r="BO48" s="58" t="str">
        <f t="shared" si="19"/>
        <v/>
      </c>
      <c r="BP48" s="58" t="str">
        <f t="shared" si="20"/>
        <v/>
      </c>
      <c r="BQ48" s="58" t="str">
        <f t="shared" si="21"/>
        <v/>
      </c>
      <c r="BR48" s="58" t="str">
        <f t="shared" si="22"/>
        <v/>
      </c>
      <c r="BS48" s="59"/>
    </row>
    <row r="49" spans="2:71" ht="13.15" customHeight="1" x14ac:dyDescent="0.2">
      <c r="B49" s="48" t="str">
        <f>IF(AND(E38&lt;&gt;"",E55="",E48="ja"),CONCATENATE("eerste verlofdag op: ",AQ33,""),IF(AND(E49&lt;&gt;"",E55&lt;&gt;""),"ingangsdatum onbetaald verlof",""))</f>
        <v/>
      </c>
      <c r="D49" s="104"/>
      <c r="E49" s="185" t="str">
        <f>IF(E41&lt;E38,"",IF(OR(E38="",E41=""),"",IF(E48="ja",E41+1,"")))</f>
        <v/>
      </c>
      <c r="F49" s="118" t="str">
        <f>IF(OR(G49="",G49="de eerste verlofdag deze periode:"),"","Å")</f>
        <v/>
      </c>
      <c r="G49" s="256" t="str">
        <f>IF(E49="","",IF(E49&gt;E52,"niet binnen 12 maanden!",""))</f>
        <v/>
      </c>
      <c r="H49" s="256"/>
      <c r="I49" s="256"/>
      <c r="J49" s="260" t="s">
        <v>60</v>
      </c>
      <c r="K49" s="260"/>
      <c r="L49" s="260"/>
      <c r="O49" s="47" t="str">
        <f t="shared" si="8"/>
        <v/>
      </c>
      <c r="P49" s="53" t="str">
        <f t="shared" si="9"/>
        <v/>
      </c>
      <c r="Q49" s="169"/>
      <c r="R49" s="170"/>
      <c r="S49" s="170"/>
      <c r="T49" s="170"/>
      <c r="U49" s="171"/>
      <c r="V49" s="168"/>
      <c r="W49" s="54" t="str">
        <f t="shared" si="0"/>
        <v/>
      </c>
      <c r="X49" s="47" t="str">
        <f t="shared" si="1"/>
        <v/>
      </c>
      <c r="Y49" s="53" t="str">
        <f t="shared" si="10"/>
        <v/>
      </c>
      <c r="Z49" s="169"/>
      <c r="AA49" s="170"/>
      <c r="AB49" s="170"/>
      <c r="AC49" s="170"/>
      <c r="AD49" s="171"/>
      <c r="AE49" s="168"/>
      <c r="AF49" s="54" t="str">
        <f t="shared" si="2"/>
        <v/>
      </c>
      <c r="AG49" s="24"/>
      <c r="AH49" s="24"/>
      <c r="AI49" s="62"/>
      <c r="AJ49" s="62"/>
      <c r="AK49" s="62"/>
      <c r="AL49" s="62"/>
      <c r="AN49" s="38" t="s">
        <v>76</v>
      </c>
      <c r="AQ49" s="21">
        <f>IF(G5="PO",233,188)</f>
        <v>233</v>
      </c>
      <c r="AS49" s="56">
        <f t="shared" si="23"/>
        <v>0</v>
      </c>
      <c r="AT49" s="56">
        <f t="shared" si="24"/>
        <v>0</v>
      </c>
      <c r="AU49" s="56">
        <f t="shared" si="25"/>
        <v>0</v>
      </c>
      <c r="AV49" s="56">
        <f t="shared" si="26"/>
        <v>0</v>
      </c>
      <c r="AW49" s="56">
        <f t="shared" si="27"/>
        <v>0</v>
      </c>
      <c r="AX49" s="57">
        <f t="shared" si="11"/>
        <v>0</v>
      </c>
      <c r="AY49" s="57">
        <f>SUM($AX$7:AX49)</f>
        <v>0</v>
      </c>
      <c r="AZ49" s="56">
        <f t="shared" si="3"/>
        <v>0</v>
      </c>
      <c r="BA49" s="56">
        <f t="shared" si="4"/>
        <v>0</v>
      </c>
      <c r="BB49" s="56">
        <f t="shared" si="5"/>
        <v>0</v>
      </c>
      <c r="BC49" s="56">
        <f t="shared" si="6"/>
        <v>0</v>
      </c>
      <c r="BD49" s="56">
        <f t="shared" si="7"/>
        <v>0</v>
      </c>
      <c r="BE49" s="57">
        <f t="shared" si="12"/>
        <v>0</v>
      </c>
      <c r="BF49" s="57">
        <f>SUM($BE$7:BE49)</f>
        <v>0</v>
      </c>
      <c r="BH49" s="58" t="str">
        <f t="shared" si="32"/>
        <v/>
      </c>
      <c r="BI49" s="58" t="str">
        <f t="shared" si="33"/>
        <v/>
      </c>
      <c r="BJ49" s="58" t="str">
        <f t="shared" si="34"/>
        <v/>
      </c>
      <c r="BK49" s="58" t="str">
        <f t="shared" si="35"/>
        <v/>
      </c>
      <c r="BL49" s="58" t="str">
        <f t="shared" si="36"/>
        <v/>
      </c>
      <c r="BN49" s="58" t="str">
        <f t="shared" si="18"/>
        <v/>
      </c>
      <c r="BO49" s="58" t="str">
        <f t="shared" si="19"/>
        <v/>
      </c>
      <c r="BP49" s="58" t="str">
        <f t="shared" si="20"/>
        <v/>
      </c>
      <c r="BQ49" s="58" t="str">
        <f t="shared" si="21"/>
        <v/>
      </c>
      <c r="BR49" s="58" t="str">
        <f t="shared" si="22"/>
        <v/>
      </c>
      <c r="BS49" s="59"/>
    </row>
    <row r="50" spans="2:71" ht="13.15" customHeight="1" x14ac:dyDescent="0.2">
      <c r="B50" s="16" t="s">
        <v>125</v>
      </c>
      <c r="E50" s="191">
        <v>47696</v>
      </c>
      <c r="F50" s="110" t="str">
        <f>IF(G50="","","Å")</f>
        <v/>
      </c>
      <c r="G50" s="256" t="str">
        <f>IF(OR(AND(E38&lt;&gt;"",E50&lt;&gt;""),AND(E49&lt;&gt;"",E50&lt;&gt;"")),"ingevulde datum wissen","")</f>
        <v/>
      </c>
      <c r="H50" s="256"/>
      <c r="I50" s="256"/>
      <c r="J50" s="256"/>
      <c r="K50" s="256"/>
      <c r="L50" s="256"/>
      <c r="M50" s="119"/>
      <c r="N50" s="108"/>
      <c r="O50" s="47" t="str">
        <f t="shared" si="8"/>
        <v/>
      </c>
      <c r="P50" s="53" t="str">
        <f t="shared" si="9"/>
        <v/>
      </c>
      <c r="Q50" s="169"/>
      <c r="R50" s="170"/>
      <c r="S50" s="170"/>
      <c r="T50" s="170"/>
      <c r="U50" s="171"/>
      <c r="V50" s="168"/>
      <c r="W50" s="54" t="str">
        <f t="shared" si="0"/>
        <v/>
      </c>
      <c r="X50" s="47" t="str">
        <f t="shared" si="1"/>
        <v/>
      </c>
      <c r="Y50" s="53" t="str">
        <f t="shared" si="10"/>
        <v/>
      </c>
      <c r="Z50" s="169"/>
      <c r="AA50" s="170"/>
      <c r="AB50" s="170"/>
      <c r="AC50" s="170"/>
      <c r="AD50" s="171"/>
      <c r="AE50" s="168"/>
      <c r="AF50" s="54" t="str">
        <f t="shared" si="2"/>
        <v/>
      </c>
      <c r="AG50" s="24"/>
      <c r="AH50" s="24"/>
      <c r="AI50" s="62"/>
      <c r="AJ50" s="62"/>
      <c r="AK50" s="62"/>
      <c r="AL50" s="62"/>
      <c r="AN50" s="38" t="s">
        <v>67</v>
      </c>
      <c r="AP50" s="74" t="s">
        <v>65</v>
      </c>
      <c r="AQ50" s="21" t="s">
        <v>66</v>
      </c>
      <c r="AS50" s="56">
        <f t="shared" si="23"/>
        <v>0</v>
      </c>
      <c r="AT50" s="56">
        <f t="shared" si="24"/>
        <v>0</v>
      </c>
      <c r="AU50" s="56">
        <f t="shared" si="25"/>
        <v>0</v>
      </c>
      <c r="AV50" s="56">
        <f t="shared" si="26"/>
        <v>0</v>
      </c>
      <c r="AW50" s="56">
        <f t="shared" si="27"/>
        <v>0</v>
      </c>
      <c r="AX50" s="57">
        <f t="shared" si="11"/>
        <v>0</v>
      </c>
      <c r="AY50" s="57">
        <f>SUM($AX$7:AX50)</f>
        <v>0</v>
      </c>
      <c r="AZ50" s="56">
        <f t="shared" si="3"/>
        <v>0</v>
      </c>
      <c r="BA50" s="56">
        <f t="shared" si="4"/>
        <v>0</v>
      </c>
      <c r="BB50" s="56">
        <f t="shared" si="5"/>
        <v>0</v>
      </c>
      <c r="BC50" s="56">
        <f t="shared" si="6"/>
        <v>0</v>
      </c>
      <c r="BD50" s="56">
        <f t="shared" si="7"/>
        <v>0</v>
      </c>
      <c r="BE50" s="57">
        <f t="shared" si="12"/>
        <v>0</v>
      </c>
      <c r="BF50" s="57">
        <f>SUM($BE$7:BE50)</f>
        <v>0</v>
      </c>
      <c r="BH50" s="58" t="str">
        <f t="shared" si="32"/>
        <v/>
      </c>
      <c r="BI50" s="58" t="str">
        <f t="shared" si="33"/>
        <v/>
      </c>
      <c r="BJ50" s="58" t="str">
        <f t="shared" si="34"/>
        <v/>
      </c>
      <c r="BK50" s="58" t="str">
        <f t="shared" si="35"/>
        <v/>
      </c>
      <c r="BL50" s="58" t="str">
        <f t="shared" si="36"/>
        <v/>
      </c>
      <c r="BN50" s="58" t="str">
        <f t="shared" si="18"/>
        <v/>
      </c>
      <c r="BO50" s="58" t="str">
        <f t="shared" si="19"/>
        <v/>
      </c>
      <c r="BP50" s="58" t="str">
        <f t="shared" si="20"/>
        <v/>
      </c>
      <c r="BQ50" s="58" t="str">
        <f t="shared" si="21"/>
        <v/>
      </c>
      <c r="BR50" s="58" t="str">
        <f t="shared" si="22"/>
        <v/>
      </c>
      <c r="BS50" s="59"/>
    </row>
    <row r="51" spans="2:71" ht="13.15" customHeight="1" x14ac:dyDescent="0.2">
      <c r="B51" s="16" t="s">
        <v>12</v>
      </c>
      <c r="E51" s="190">
        <f>(Z5*B29)+(AA5*C29)+(AB5*D29)+(AC5*E29)+(AD5*F29)</f>
        <v>0</v>
      </c>
      <c r="F51" s="106"/>
      <c r="O51" s="47" t="str">
        <f t="shared" si="8"/>
        <v/>
      </c>
      <c r="P51" s="53" t="str">
        <f t="shared" si="9"/>
        <v/>
      </c>
      <c r="Q51" s="169"/>
      <c r="R51" s="170"/>
      <c r="S51" s="170"/>
      <c r="T51" s="170"/>
      <c r="U51" s="171"/>
      <c r="V51" s="168"/>
      <c r="W51" s="54" t="str">
        <f t="shared" si="0"/>
        <v/>
      </c>
      <c r="X51" s="47" t="str">
        <f t="shared" si="1"/>
        <v/>
      </c>
      <c r="Y51" s="53" t="str">
        <f t="shared" si="10"/>
        <v/>
      </c>
      <c r="Z51" s="169"/>
      <c r="AA51" s="170"/>
      <c r="AB51" s="170"/>
      <c r="AC51" s="170"/>
      <c r="AD51" s="171"/>
      <c r="AE51" s="168"/>
      <c r="AF51" s="54" t="str">
        <f t="shared" si="2"/>
        <v/>
      </c>
      <c r="AG51" s="24"/>
      <c r="AH51" s="24"/>
      <c r="AI51" s="62"/>
      <c r="AJ51" s="62"/>
      <c r="AK51" s="62"/>
      <c r="AL51" s="62"/>
      <c r="AN51" s="38" t="s">
        <v>68</v>
      </c>
      <c r="AP51" s="74">
        <v>1659</v>
      </c>
      <c r="AQ51" s="21">
        <v>1659</v>
      </c>
      <c r="AS51" s="56">
        <f t="shared" si="23"/>
        <v>0</v>
      </c>
      <c r="AT51" s="56">
        <f t="shared" si="24"/>
        <v>0</v>
      </c>
      <c r="AU51" s="56">
        <f t="shared" si="25"/>
        <v>0</v>
      </c>
      <c r="AV51" s="56">
        <f t="shared" si="26"/>
        <v>0</v>
      </c>
      <c r="AW51" s="56">
        <f t="shared" si="27"/>
        <v>0</v>
      </c>
      <c r="AX51" s="57">
        <f t="shared" si="11"/>
        <v>0</v>
      </c>
      <c r="AY51" s="57">
        <f>SUM($AX$7:AX51)</f>
        <v>0</v>
      </c>
      <c r="AZ51" s="56">
        <f t="shared" si="3"/>
        <v>0</v>
      </c>
      <c r="BA51" s="56">
        <f t="shared" si="4"/>
        <v>0</v>
      </c>
      <c r="BB51" s="56">
        <f t="shared" si="5"/>
        <v>0</v>
      </c>
      <c r="BC51" s="56">
        <f t="shared" si="6"/>
        <v>0</v>
      </c>
      <c r="BD51" s="56">
        <f t="shared" si="7"/>
        <v>0</v>
      </c>
      <c r="BE51" s="57">
        <f t="shared" si="12"/>
        <v>0</v>
      </c>
      <c r="BF51" s="57">
        <f>SUM($BE$7:BE51)</f>
        <v>0</v>
      </c>
      <c r="BH51" s="58" t="str">
        <f t="shared" si="32"/>
        <v/>
      </c>
      <c r="BI51" s="58" t="str">
        <f t="shared" si="33"/>
        <v/>
      </c>
      <c r="BJ51" s="58" t="str">
        <f t="shared" si="34"/>
        <v/>
      </c>
      <c r="BK51" s="58" t="str">
        <f t="shared" si="35"/>
        <v/>
      </c>
      <c r="BL51" s="58" t="str">
        <f t="shared" si="36"/>
        <v/>
      </c>
      <c r="BN51" s="58" t="str">
        <f t="shared" si="18"/>
        <v/>
      </c>
      <c r="BO51" s="58" t="str">
        <f t="shared" si="19"/>
        <v/>
      </c>
      <c r="BP51" s="58" t="str">
        <f t="shared" si="20"/>
        <v/>
      </c>
      <c r="BQ51" s="58" t="str">
        <f t="shared" si="21"/>
        <v/>
      </c>
      <c r="BR51" s="58" t="str">
        <f t="shared" si="22"/>
        <v/>
      </c>
      <c r="BS51" s="59"/>
    </row>
    <row r="52" spans="2:71" ht="13.15" customHeight="1" x14ac:dyDescent="0.2">
      <c r="B52" s="16" t="s">
        <v>27</v>
      </c>
      <c r="E52" s="117">
        <f>IF(AND(E49="",E50=""),"",IF(E50="",AR34,AR35))</f>
        <v>47696</v>
      </c>
      <c r="F52" s="105"/>
      <c r="O52" s="47" t="str">
        <f t="shared" si="8"/>
        <v/>
      </c>
      <c r="P52" s="53" t="str">
        <f t="shared" si="9"/>
        <v/>
      </c>
      <c r="Q52" s="169"/>
      <c r="R52" s="170"/>
      <c r="S52" s="170"/>
      <c r="T52" s="170"/>
      <c r="U52" s="171"/>
      <c r="V52" s="168"/>
      <c r="W52" s="54" t="str">
        <f t="shared" si="0"/>
        <v/>
      </c>
      <c r="X52" s="47" t="str">
        <f t="shared" si="1"/>
        <v/>
      </c>
      <c r="Y52" s="53" t="str">
        <f t="shared" si="10"/>
        <v/>
      </c>
      <c r="Z52" s="169"/>
      <c r="AA52" s="170"/>
      <c r="AB52" s="170"/>
      <c r="AC52" s="170"/>
      <c r="AD52" s="171"/>
      <c r="AE52" s="168"/>
      <c r="AF52" s="54" t="str">
        <f t="shared" si="2"/>
        <v/>
      </c>
      <c r="AG52" s="24"/>
      <c r="AH52" s="24"/>
      <c r="AI52" s="62"/>
      <c r="AJ52" s="62"/>
      <c r="AK52" s="62"/>
      <c r="AL52" s="62"/>
      <c r="AN52" s="38" t="s">
        <v>69</v>
      </c>
      <c r="AP52" s="74">
        <v>930</v>
      </c>
      <c r="AQ52" s="21">
        <v>750</v>
      </c>
      <c r="AS52" s="56">
        <f t="shared" si="23"/>
        <v>0</v>
      </c>
      <c r="AT52" s="56">
        <f t="shared" si="24"/>
        <v>0</v>
      </c>
      <c r="AU52" s="56">
        <f t="shared" si="25"/>
        <v>0</v>
      </c>
      <c r="AV52" s="56">
        <f t="shared" si="26"/>
        <v>0</v>
      </c>
      <c r="AW52" s="56">
        <f t="shared" si="27"/>
        <v>0</v>
      </c>
      <c r="AX52" s="57">
        <f t="shared" si="11"/>
        <v>0</v>
      </c>
      <c r="AY52" s="57">
        <f>SUM($AX$7:AX52)</f>
        <v>0</v>
      </c>
      <c r="AZ52" s="56">
        <f t="shared" si="3"/>
        <v>0</v>
      </c>
      <c r="BA52" s="56">
        <f t="shared" si="4"/>
        <v>0</v>
      </c>
      <c r="BB52" s="56">
        <f t="shared" si="5"/>
        <v>0</v>
      </c>
      <c r="BC52" s="56">
        <f t="shared" si="6"/>
        <v>0</v>
      </c>
      <c r="BD52" s="56">
        <f t="shared" si="7"/>
        <v>0</v>
      </c>
      <c r="BE52" s="57">
        <f t="shared" si="12"/>
        <v>0</v>
      </c>
      <c r="BF52" s="57">
        <f>SUM($BE$7:BE52)</f>
        <v>0</v>
      </c>
      <c r="BH52" s="58" t="str">
        <f t="shared" si="32"/>
        <v/>
      </c>
      <c r="BI52" s="58" t="str">
        <f t="shared" si="33"/>
        <v/>
      </c>
      <c r="BJ52" s="58" t="str">
        <f t="shared" si="34"/>
        <v/>
      </c>
      <c r="BK52" s="58" t="str">
        <f t="shared" si="35"/>
        <v/>
      </c>
      <c r="BL52" s="58" t="str">
        <f t="shared" si="36"/>
        <v/>
      </c>
      <c r="BN52" s="58" t="str">
        <f t="shared" si="18"/>
        <v/>
      </c>
      <c r="BO52" s="58" t="str">
        <f t="shared" si="19"/>
        <v/>
      </c>
      <c r="BP52" s="58" t="str">
        <f t="shared" si="20"/>
        <v/>
      </c>
      <c r="BQ52" s="58" t="str">
        <f t="shared" si="21"/>
        <v/>
      </c>
      <c r="BR52" s="58" t="str">
        <f t="shared" si="22"/>
        <v/>
      </c>
      <c r="BS52" s="59"/>
    </row>
    <row r="53" spans="2:71" ht="13.15" customHeight="1" x14ac:dyDescent="0.2">
      <c r="B53" s="48" t="str">
        <f>IF(J55="",CONCATENATE("laatste verlofdag op: ",AQ34),"onjuiste datum laatste verlofdag!")</f>
        <v xml:space="preserve">laatste verlofdag op: </v>
      </c>
      <c r="E53" s="187"/>
      <c r="F53" s="110" t="str">
        <f>IF(G53="","","Å")</f>
        <v>Å</v>
      </c>
      <c r="G53" s="256" t="str">
        <f>IF(AND(E52&lt;&gt;"",E53="",G49=""),"einddatum invullen",IF(E53&gt;E52,"na de maximale einddatum!",IF(AND(E50="",E49="",E53&lt;&gt;""),"ingevulde datum wissen","")))</f>
        <v>einddatum invullen</v>
      </c>
      <c r="H53" s="256"/>
      <c r="I53" s="256"/>
      <c r="O53" s="47" t="str">
        <f t="shared" si="8"/>
        <v/>
      </c>
      <c r="P53" s="53" t="str">
        <f t="shared" si="9"/>
        <v/>
      </c>
      <c r="Q53" s="169"/>
      <c r="R53" s="170"/>
      <c r="S53" s="170"/>
      <c r="T53" s="170"/>
      <c r="U53" s="171"/>
      <c r="V53" s="168"/>
      <c r="W53" s="54" t="str">
        <f t="shared" si="0"/>
        <v/>
      </c>
      <c r="X53" s="47" t="str">
        <f t="shared" si="1"/>
        <v/>
      </c>
      <c r="Y53" s="53" t="str">
        <f t="shared" si="10"/>
        <v/>
      </c>
      <c r="Z53" s="169"/>
      <c r="AA53" s="170"/>
      <c r="AB53" s="170"/>
      <c r="AC53" s="170"/>
      <c r="AD53" s="171"/>
      <c r="AE53" s="168"/>
      <c r="AF53" s="54" t="str">
        <f t="shared" si="2"/>
        <v/>
      </c>
      <c r="AG53" s="24"/>
      <c r="AH53" s="24"/>
      <c r="AI53" s="62"/>
      <c r="AJ53" s="62"/>
      <c r="AK53" s="62"/>
      <c r="AL53" s="62"/>
      <c r="AN53" s="38" t="s">
        <v>70</v>
      </c>
      <c r="AP53" s="74">
        <f>AP52/AP51</f>
        <v>0.56057866184448468</v>
      </c>
      <c r="AQ53" s="21">
        <f>AQ52/AQ51</f>
        <v>0.45207956600361665</v>
      </c>
      <c r="AS53" s="56">
        <f t="shared" si="23"/>
        <v>0</v>
      </c>
      <c r="AT53" s="56">
        <f t="shared" si="24"/>
        <v>0</v>
      </c>
      <c r="AU53" s="56">
        <f t="shared" si="25"/>
        <v>0</v>
      </c>
      <c r="AV53" s="56">
        <f t="shared" si="26"/>
        <v>0</v>
      </c>
      <c r="AW53" s="56">
        <f t="shared" si="27"/>
        <v>0</v>
      </c>
      <c r="AX53" s="57">
        <f t="shared" si="11"/>
        <v>0</v>
      </c>
      <c r="AY53" s="57">
        <f>SUM($AX$7:AX53)</f>
        <v>0</v>
      </c>
      <c r="AZ53" s="56">
        <f t="shared" si="3"/>
        <v>0</v>
      </c>
      <c r="BA53" s="56">
        <f t="shared" si="4"/>
        <v>0</v>
      </c>
      <c r="BB53" s="56">
        <f t="shared" si="5"/>
        <v>0</v>
      </c>
      <c r="BC53" s="56">
        <f t="shared" si="6"/>
        <v>0</v>
      </c>
      <c r="BD53" s="56">
        <f t="shared" si="7"/>
        <v>0</v>
      </c>
      <c r="BE53" s="57">
        <f t="shared" si="12"/>
        <v>0</v>
      </c>
      <c r="BF53" s="57">
        <f>SUM($BE$7:BE53)</f>
        <v>0</v>
      </c>
      <c r="BH53" s="58" t="str">
        <f t="shared" si="32"/>
        <v/>
      </c>
      <c r="BI53" s="58" t="str">
        <f t="shared" si="33"/>
        <v/>
      </c>
      <c r="BJ53" s="58" t="str">
        <f t="shared" si="34"/>
        <v/>
      </c>
      <c r="BK53" s="58" t="str">
        <f t="shared" si="35"/>
        <v/>
      </c>
      <c r="BL53" s="58" t="str">
        <f t="shared" si="36"/>
        <v/>
      </c>
      <c r="BN53" s="58" t="str">
        <f t="shared" si="18"/>
        <v/>
      </c>
      <c r="BO53" s="58" t="str">
        <f t="shared" si="19"/>
        <v/>
      </c>
      <c r="BP53" s="58" t="str">
        <f t="shared" si="20"/>
        <v/>
      </c>
      <c r="BQ53" s="58" t="str">
        <f t="shared" si="21"/>
        <v/>
      </c>
      <c r="BR53" s="58" t="str">
        <f t="shared" si="22"/>
        <v/>
      </c>
      <c r="BS53" s="59"/>
    </row>
    <row r="54" spans="2:71" ht="13.15" customHeight="1" x14ac:dyDescent="0.2">
      <c r="B54" s="16" t="str">
        <f>IF(E53="","",IF(AN6=1,"lesuren onbetaald verlof","uren onbetaald verlof"))</f>
        <v/>
      </c>
      <c r="E54" s="188" t="str">
        <f>IF(E53="","",BE338)</f>
        <v/>
      </c>
      <c r="O54" s="47" t="str">
        <f t="shared" si="8"/>
        <v/>
      </c>
      <c r="P54" s="53" t="str">
        <f t="shared" si="9"/>
        <v/>
      </c>
      <c r="Q54" s="169"/>
      <c r="R54" s="170"/>
      <c r="S54" s="170"/>
      <c r="T54" s="170"/>
      <c r="U54" s="171"/>
      <c r="V54" s="168"/>
      <c r="W54" s="54" t="str">
        <f t="shared" si="0"/>
        <v/>
      </c>
      <c r="X54" s="47" t="str">
        <f t="shared" si="1"/>
        <v/>
      </c>
      <c r="Y54" s="53" t="str">
        <f t="shared" si="10"/>
        <v/>
      </c>
      <c r="Z54" s="169"/>
      <c r="AA54" s="170"/>
      <c r="AB54" s="170"/>
      <c r="AC54" s="170"/>
      <c r="AD54" s="171"/>
      <c r="AE54" s="168"/>
      <c r="AF54" s="54" t="str">
        <f t="shared" si="2"/>
        <v/>
      </c>
      <c r="AG54" s="24"/>
      <c r="AH54" s="24"/>
      <c r="AI54" s="62"/>
      <c r="AJ54" s="62"/>
      <c r="AK54" s="62"/>
      <c r="AL54" s="62"/>
      <c r="AM54" s="20" t="s">
        <v>71</v>
      </c>
      <c r="AN54" s="38">
        <v>580</v>
      </c>
      <c r="AP54" s="204" t="s">
        <v>72</v>
      </c>
      <c r="AQ54" s="120">
        <f>AN54*AP53</f>
        <v>325.13562386980112</v>
      </c>
      <c r="AS54" s="56">
        <f t="shared" si="23"/>
        <v>0</v>
      </c>
      <c r="AT54" s="56">
        <f t="shared" si="24"/>
        <v>0</v>
      </c>
      <c r="AU54" s="56">
        <f t="shared" si="25"/>
        <v>0</v>
      </c>
      <c r="AV54" s="56">
        <f t="shared" si="26"/>
        <v>0</v>
      </c>
      <c r="AW54" s="56">
        <f t="shared" si="27"/>
        <v>0</v>
      </c>
      <c r="AX54" s="57">
        <f t="shared" si="11"/>
        <v>0</v>
      </c>
      <c r="AY54" s="57">
        <f>SUM($AX$7:AX54)</f>
        <v>0</v>
      </c>
      <c r="AZ54" s="56">
        <f t="shared" si="3"/>
        <v>0</v>
      </c>
      <c r="BA54" s="56">
        <f t="shared" si="4"/>
        <v>0</v>
      </c>
      <c r="BB54" s="56">
        <f t="shared" si="5"/>
        <v>0</v>
      </c>
      <c r="BC54" s="56">
        <f t="shared" si="6"/>
        <v>0</v>
      </c>
      <c r="BD54" s="56">
        <f t="shared" si="7"/>
        <v>0</v>
      </c>
      <c r="BE54" s="57">
        <f t="shared" si="12"/>
        <v>0</v>
      </c>
      <c r="BF54" s="57">
        <f>SUM($BE$7:BE54)</f>
        <v>0</v>
      </c>
      <c r="BH54" s="58" t="str">
        <f t="shared" si="32"/>
        <v/>
      </c>
      <c r="BI54" s="58" t="str">
        <f t="shared" si="33"/>
        <v/>
      </c>
      <c r="BJ54" s="58" t="str">
        <f t="shared" si="34"/>
        <v/>
      </c>
      <c r="BK54" s="58" t="str">
        <f t="shared" si="35"/>
        <v/>
      </c>
      <c r="BL54" s="58" t="str">
        <f t="shared" si="36"/>
        <v/>
      </c>
      <c r="BN54" s="58" t="str">
        <f t="shared" si="18"/>
        <v/>
      </c>
      <c r="BO54" s="58" t="str">
        <f t="shared" si="19"/>
        <v/>
      </c>
      <c r="BP54" s="58" t="str">
        <f t="shared" si="20"/>
        <v/>
      </c>
      <c r="BQ54" s="58" t="str">
        <f t="shared" si="21"/>
        <v/>
      </c>
      <c r="BR54" s="58" t="str">
        <f t="shared" si="22"/>
        <v/>
      </c>
      <c r="BS54" s="59"/>
    </row>
    <row r="55" spans="2:71" ht="13.15" customHeight="1" x14ac:dyDescent="0.2">
      <c r="C55" s="122"/>
      <c r="D55" s="122"/>
      <c r="E55" s="222" t="str">
        <f>IF(E53="","",IF(AND(E48="ja",E49&lt;&gt;BQ338,SUM(Z7:AD7)&gt;0),CONCATENATE("let op: de eerste verlofdag valt op ",TEXT(WEEKDAY(BQ338,1),"dddd "),TEXT(BQ338,"d mmmm jjjj")),IF(AND(E48="",E50&lt;&gt;BQ338,SUM(Z7:AD7)&gt;0,AP24=TRUE),CONCATENATE("let op: eerste verlofdag valt op ",TEXT(WEEKDAY(BQ338,1),"dddd")),"")))</f>
        <v/>
      </c>
      <c r="F55" s="222"/>
      <c r="J55" s="256"/>
      <c r="K55" s="256"/>
      <c r="L55" s="256"/>
      <c r="M55" s="119"/>
      <c r="N55" s="121"/>
      <c r="O55" s="47" t="str">
        <f t="shared" si="8"/>
        <v/>
      </c>
      <c r="P55" s="53" t="str">
        <f t="shared" si="9"/>
        <v/>
      </c>
      <c r="Q55" s="169"/>
      <c r="R55" s="170"/>
      <c r="S55" s="170"/>
      <c r="T55" s="170"/>
      <c r="U55" s="171"/>
      <c r="V55" s="168"/>
      <c r="W55" s="87" t="str">
        <f t="shared" si="0"/>
        <v/>
      </c>
      <c r="X55" s="47" t="str">
        <f t="shared" si="1"/>
        <v/>
      </c>
      <c r="Y55" s="53" t="str">
        <f t="shared" si="10"/>
        <v/>
      </c>
      <c r="Z55" s="169"/>
      <c r="AA55" s="170"/>
      <c r="AB55" s="170"/>
      <c r="AC55" s="170"/>
      <c r="AD55" s="171"/>
      <c r="AE55" s="168"/>
      <c r="AF55" s="54" t="str">
        <f t="shared" si="2"/>
        <v/>
      </c>
      <c r="AG55" s="24"/>
      <c r="AH55" s="24"/>
      <c r="AI55" s="62"/>
      <c r="AJ55" s="62"/>
      <c r="AK55" s="62"/>
      <c r="AL55" s="62"/>
      <c r="AN55" s="38">
        <v>415</v>
      </c>
      <c r="AQ55" s="120">
        <f>AN55*AP53</f>
        <v>232.64014466546115</v>
      </c>
      <c r="AS55" s="56">
        <f t="shared" si="23"/>
        <v>0</v>
      </c>
      <c r="AT55" s="56">
        <f t="shared" si="24"/>
        <v>0</v>
      </c>
      <c r="AU55" s="56">
        <f t="shared" si="25"/>
        <v>0</v>
      </c>
      <c r="AV55" s="56">
        <f t="shared" si="26"/>
        <v>0</v>
      </c>
      <c r="AW55" s="56">
        <f t="shared" si="27"/>
        <v>0</v>
      </c>
      <c r="AX55" s="57">
        <f t="shared" si="11"/>
        <v>0</v>
      </c>
      <c r="AY55" s="57">
        <f>SUM($AX$7:AX55)</f>
        <v>0</v>
      </c>
      <c r="AZ55" s="56">
        <f t="shared" si="3"/>
        <v>0</v>
      </c>
      <c r="BA55" s="56">
        <f t="shared" si="4"/>
        <v>0</v>
      </c>
      <c r="BB55" s="56">
        <f t="shared" si="5"/>
        <v>0</v>
      </c>
      <c r="BC55" s="56">
        <f t="shared" si="6"/>
        <v>0</v>
      </c>
      <c r="BD55" s="56">
        <f t="shared" si="7"/>
        <v>0</v>
      </c>
      <c r="BE55" s="57">
        <f t="shared" si="12"/>
        <v>0</v>
      </c>
      <c r="BF55" s="57">
        <f>SUM($BE$7:BE55)</f>
        <v>0</v>
      </c>
      <c r="BH55" s="58" t="str">
        <f t="shared" si="32"/>
        <v/>
      </c>
      <c r="BI55" s="58" t="str">
        <f t="shared" si="33"/>
        <v/>
      </c>
      <c r="BJ55" s="58" t="str">
        <f t="shared" si="34"/>
        <v/>
      </c>
      <c r="BK55" s="58" t="str">
        <f t="shared" si="35"/>
        <v/>
      </c>
      <c r="BL55" s="58" t="str">
        <f t="shared" si="36"/>
        <v/>
      </c>
      <c r="BN55" s="58" t="str">
        <f t="shared" si="18"/>
        <v/>
      </c>
      <c r="BO55" s="58" t="str">
        <f t="shared" si="19"/>
        <v/>
      </c>
      <c r="BP55" s="58" t="str">
        <f t="shared" si="20"/>
        <v/>
      </c>
      <c r="BQ55" s="58" t="str">
        <f t="shared" si="21"/>
        <v/>
      </c>
      <c r="BR55" s="58" t="str">
        <f t="shared" si="22"/>
        <v/>
      </c>
      <c r="BS55" s="59"/>
    </row>
    <row r="56" spans="2:71" ht="13.15" customHeight="1" x14ac:dyDescent="0.2">
      <c r="G56" s="50" t="str">
        <f>IF(AND(E50&lt;&gt;"",E53&lt;&gt;"",BQ339&lt;&gt;""),"   N.B. werkelijk laatste verlofdag: "&amp;TEXT(BQ339, "dd-mm-jjj"),"")</f>
        <v/>
      </c>
      <c r="N56" s="121"/>
      <c r="O56" s="47" t="str">
        <f t="shared" si="8"/>
        <v/>
      </c>
      <c r="P56" s="53" t="str">
        <f t="shared" si="9"/>
        <v/>
      </c>
      <c r="Q56" s="169"/>
      <c r="R56" s="170"/>
      <c r="S56" s="170"/>
      <c r="T56" s="170"/>
      <c r="U56" s="171"/>
      <c r="V56" s="168"/>
      <c r="W56" s="54" t="str">
        <f t="shared" si="0"/>
        <v/>
      </c>
      <c r="X56" s="47" t="str">
        <f t="shared" si="1"/>
        <v/>
      </c>
      <c r="Y56" s="53" t="str">
        <f t="shared" si="10"/>
        <v/>
      </c>
      <c r="Z56" s="169"/>
      <c r="AA56" s="170"/>
      <c r="AB56" s="170"/>
      <c r="AC56" s="170"/>
      <c r="AD56" s="171"/>
      <c r="AE56" s="168"/>
      <c r="AF56" s="54" t="str">
        <f t="shared" si="2"/>
        <v/>
      </c>
      <c r="AG56" s="24"/>
      <c r="AH56" s="24"/>
      <c r="AI56" s="62"/>
      <c r="AJ56" s="62"/>
      <c r="AK56" s="62"/>
      <c r="AL56" s="62"/>
      <c r="AN56" s="20"/>
      <c r="AS56" s="56">
        <f t="shared" si="23"/>
        <v>0</v>
      </c>
      <c r="AT56" s="56">
        <f t="shared" si="24"/>
        <v>0</v>
      </c>
      <c r="AU56" s="56">
        <f t="shared" si="25"/>
        <v>0</v>
      </c>
      <c r="AV56" s="56">
        <f t="shared" si="26"/>
        <v>0</v>
      </c>
      <c r="AW56" s="56">
        <f t="shared" si="27"/>
        <v>0</v>
      </c>
      <c r="AX56" s="57">
        <f t="shared" si="11"/>
        <v>0</v>
      </c>
      <c r="AY56" s="57">
        <f>SUM($AX$7:AX56)</f>
        <v>0</v>
      </c>
      <c r="AZ56" s="56">
        <f t="shared" si="3"/>
        <v>0</v>
      </c>
      <c r="BA56" s="56">
        <f t="shared" si="4"/>
        <v>0</v>
      </c>
      <c r="BB56" s="56">
        <f t="shared" si="5"/>
        <v>0</v>
      </c>
      <c r="BC56" s="56">
        <f t="shared" si="6"/>
        <v>0</v>
      </c>
      <c r="BD56" s="56">
        <f t="shared" si="7"/>
        <v>0</v>
      </c>
      <c r="BE56" s="57">
        <f t="shared" si="12"/>
        <v>0</v>
      </c>
      <c r="BF56" s="57">
        <f>SUM($BE$7:BE56)</f>
        <v>0</v>
      </c>
      <c r="BH56" s="58" t="str">
        <f t="shared" si="32"/>
        <v/>
      </c>
      <c r="BI56" s="58" t="str">
        <f t="shared" si="33"/>
        <v/>
      </c>
      <c r="BJ56" s="58" t="str">
        <f t="shared" si="34"/>
        <v/>
      </c>
      <c r="BK56" s="58" t="str">
        <f t="shared" si="35"/>
        <v/>
      </c>
      <c r="BL56" s="58" t="str">
        <f t="shared" si="36"/>
        <v/>
      </c>
      <c r="BN56" s="58" t="str">
        <f t="shared" si="18"/>
        <v/>
      </c>
      <c r="BO56" s="58" t="str">
        <f t="shared" si="19"/>
        <v/>
      </c>
      <c r="BP56" s="58" t="str">
        <f t="shared" si="20"/>
        <v/>
      </c>
      <c r="BQ56" s="58" t="str">
        <f t="shared" si="21"/>
        <v/>
      </c>
      <c r="BR56" s="58" t="str">
        <f t="shared" si="22"/>
        <v/>
      </c>
      <c r="BS56" s="59"/>
    </row>
    <row r="57" spans="2:71" ht="13.15" customHeight="1" x14ac:dyDescent="0.2">
      <c r="G57" s="222"/>
      <c r="H57" s="222"/>
      <c r="I57" s="222"/>
      <c r="J57" s="222"/>
      <c r="K57" s="222"/>
      <c r="L57" s="222"/>
      <c r="M57" s="222"/>
      <c r="O57" s="47" t="str">
        <f t="shared" si="8"/>
        <v/>
      </c>
      <c r="P57" s="53" t="str">
        <f t="shared" si="9"/>
        <v/>
      </c>
      <c r="Q57" s="169"/>
      <c r="R57" s="170"/>
      <c r="S57" s="170"/>
      <c r="T57" s="170"/>
      <c r="U57" s="171"/>
      <c r="V57" s="168"/>
      <c r="W57" s="54" t="str">
        <f t="shared" si="0"/>
        <v/>
      </c>
      <c r="X57" s="47" t="str">
        <f t="shared" si="1"/>
        <v/>
      </c>
      <c r="Y57" s="53" t="str">
        <f t="shared" si="10"/>
        <v/>
      </c>
      <c r="Z57" s="169"/>
      <c r="AA57" s="170"/>
      <c r="AB57" s="170"/>
      <c r="AC57" s="170"/>
      <c r="AD57" s="171"/>
      <c r="AE57" s="168"/>
      <c r="AF57" s="54" t="str">
        <f t="shared" si="2"/>
        <v/>
      </c>
      <c r="AG57" s="24"/>
      <c r="AH57" s="24"/>
      <c r="AI57" s="62"/>
      <c r="AJ57" s="62"/>
      <c r="AK57" s="62"/>
      <c r="AL57" s="62"/>
      <c r="AN57" s="20"/>
      <c r="AS57" s="56">
        <f t="shared" si="23"/>
        <v>0</v>
      </c>
      <c r="AT57" s="56">
        <f t="shared" si="24"/>
        <v>0</v>
      </c>
      <c r="AU57" s="56">
        <f t="shared" si="25"/>
        <v>0</v>
      </c>
      <c r="AV57" s="56">
        <f t="shared" si="26"/>
        <v>0</v>
      </c>
      <c r="AW57" s="56">
        <f t="shared" si="27"/>
        <v>0</v>
      </c>
      <c r="AX57" s="57">
        <f t="shared" si="11"/>
        <v>0</v>
      </c>
      <c r="AY57" s="57">
        <f>SUM($AX$7:AX57)</f>
        <v>0</v>
      </c>
      <c r="AZ57" s="56">
        <f t="shared" si="3"/>
        <v>0</v>
      </c>
      <c r="BA57" s="56">
        <f t="shared" si="4"/>
        <v>0</v>
      </c>
      <c r="BB57" s="56">
        <f t="shared" si="5"/>
        <v>0</v>
      </c>
      <c r="BC57" s="56">
        <f t="shared" si="6"/>
        <v>0</v>
      </c>
      <c r="BD57" s="56">
        <f t="shared" si="7"/>
        <v>0</v>
      </c>
      <c r="BE57" s="57">
        <f t="shared" si="12"/>
        <v>0</v>
      </c>
      <c r="BF57" s="57">
        <f>SUM($BE$7:BE57)</f>
        <v>0</v>
      </c>
      <c r="BH57" s="58" t="str">
        <f t="shared" si="32"/>
        <v/>
      </c>
      <c r="BI57" s="58" t="str">
        <f t="shared" si="33"/>
        <v/>
      </c>
      <c r="BJ57" s="58" t="str">
        <f t="shared" si="34"/>
        <v/>
      </c>
      <c r="BK57" s="58" t="str">
        <f t="shared" si="35"/>
        <v/>
      </c>
      <c r="BL57" s="58" t="str">
        <f t="shared" si="36"/>
        <v/>
      </c>
      <c r="BN57" s="58" t="str">
        <f t="shared" si="18"/>
        <v/>
      </c>
      <c r="BO57" s="58" t="str">
        <f t="shared" si="19"/>
        <v/>
      </c>
      <c r="BP57" s="58" t="str">
        <f t="shared" si="20"/>
        <v/>
      </c>
      <c r="BQ57" s="58" t="str">
        <f t="shared" si="21"/>
        <v/>
      </c>
      <c r="BR57" s="58" t="str">
        <f t="shared" si="22"/>
        <v/>
      </c>
      <c r="BS57" s="59"/>
    </row>
    <row r="58" spans="2:71" ht="13.15" customHeight="1" x14ac:dyDescent="0.2">
      <c r="B58" s="125" t="s">
        <v>55</v>
      </c>
      <c r="C58" s="126"/>
      <c r="D58" s="126"/>
      <c r="N58" s="123"/>
      <c r="O58" s="47" t="str">
        <f t="shared" si="8"/>
        <v/>
      </c>
      <c r="P58" s="53" t="str">
        <f t="shared" si="9"/>
        <v/>
      </c>
      <c r="Q58" s="172"/>
      <c r="R58" s="173"/>
      <c r="S58" s="173"/>
      <c r="T58" s="173"/>
      <c r="U58" s="174"/>
      <c r="V58" s="168"/>
      <c r="W58" s="54" t="str">
        <f t="shared" si="0"/>
        <v/>
      </c>
      <c r="X58" s="47" t="str">
        <f t="shared" si="1"/>
        <v/>
      </c>
      <c r="Y58" s="53" t="str">
        <f t="shared" si="10"/>
        <v/>
      </c>
      <c r="Z58" s="169"/>
      <c r="AA58" s="170"/>
      <c r="AB58" s="170"/>
      <c r="AC58" s="170"/>
      <c r="AD58" s="171"/>
      <c r="AE58" s="168"/>
      <c r="AF58" s="54" t="str">
        <f t="shared" si="2"/>
        <v/>
      </c>
      <c r="AG58" s="24"/>
      <c r="AH58" s="24"/>
      <c r="AI58" s="62"/>
      <c r="AJ58" s="62"/>
      <c r="AK58" s="62"/>
      <c r="AL58" s="62"/>
      <c r="AN58" s="20"/>
      <c r="AS58" s="56">
        <f t="shared" si="23"/>
        <v>0</v>
      </c>
      <c r="AT58" s="56">
        <f t="shared" si="24"/>
        <v>0</v>
      </c>
      <c r="AU58" s="56">
        <f t="shared" si="25"/>
        <v>0</v>
      </c>
      <c r="AV58" s="56">
        <f t="shared" si="26"/>
        <v>0</v>
      </c>
      <c r="AW58" s="56">
        <f t="shared" si="27"/>
        <v>0</v>
      </c>
      <c r="AX58" s="57">
        <f t="shared" si="11"/>
        <v>0</v>
      </c>
      <c r="AY58" s="57">
        <f>SUM($AX$7:AX58)</f>
        <v>0</v>
      </c>
      <c r="AZ58" s="56">
        <f t="shared" si="3"/>
        <v>0</v>
      </c>
      <c r="BA58" s="56">
        <f t="shared" si="4"/>
        <v>0</v>
      </c>
      <c r="BB58" s="56">
        <f t="shared" si="5"/>
        <v>0</v>
      </c>
      <c r="BC58" s="56">
        <f t="shared" si="6"/>
        <v>0</v>
      </c>
      <c r="BD58" s="56">
        <f t="shared" si="7"/>
        <v>0</v>
      </c>
      <c r="BE58" s="57">
        <f t="shared" si="12"/>
        <v>0</v>
      </c>
      <c r="BF58" s="57">
        <f>SUM($BE$7:BE58)</f>
        <v>0</v>
      </c>
      <c r="BH58" s="58" t="str">
        <f t="shared" si="32"/>
        <v/>
      </c>
      <c r="BI58" s="58" t="str">
        <f t="shared" si="33"/>
        <v/>
      </c>
      <c r="BJ58" s="58" t="str">
        <f t="shared" si="34"/>
        <v/>
      </c>
      <c r="BK58" s="58" t="str">
        <f t="shared" si="35"/>
        <v/>
      </c>
      <c r="BL58" s="58" t="str">
        <f t="shared" si="36"/>
        <v/>
      </c>
      <c r="BN58" s="58" t="str">
        <f t="shared" si="18"/>
        <v/>
      </c>
      <c r="BO58" s="58" t="str">
        <f t="shared" si="19"/>
        <v/>
      </c>
      <c r="BP58" s="58" t="str">
        <f t="shared" si="20"/>
        <v/>
      </c>
      <c r="BQ58" s="58" t="str">
        <f t="shared" si="21"/>
        <v/>
      </c>
      <c r="BR58" s="58" t="str">
        <f t="shared" si="22"/>
        <v/>
      </c>
      <c r="BS58" s="59"/>
    </row>
    <row r="59" spans="2:71" ht="13.15" customHeight="1" x14ac:dyDescent="0.2">
      <c r="B59" s="257">
        <f ca="1">NOW()</f>
        <v>44819.508539467592</v>
      </c>
      <c r="C59" s="257"/>
      <c r="D59" s="257"/>
      <c r="E59" s="130"/>
      <c r="F59" s="130"/>
      <c r="H59" s="112"/>
      <c r="M59" s="63"/>
      <c r="N59" s="123"/>
      <c r="O59" s="47" t="str">
        <f t="shared" si="8"/>
        <v/>
      </c>
      <c r="P59" s="124" t="str">
        <f t="shared" si="9"/>
        <v/>
      </c>
      <c r="Q59" s="165"/>
      <c r="R59" s="166"/>
      <c r="S59" s="166"/>
      <c r="T59" s="166"/>
      <c r="U59" s="167"/>
      <c r="V59" s="168"/>
      <c r="W59" s="54" t="str">
        <f t="shared" si="0"/>
        <v/>
      </c>
      <c r="X59" s="47" t="str">
        <f t="shared" si="1"/>
        <v/>
      </c>
      <c r="Y59" s="53" t="str">
        <f t="shared" si="10"/>
        <v/>
      </c>
      <c r="Z59" s="169"/>
      <c r="AA59" s="170"/>
      <c r="AB59" s="170"/>
      <c r="AC59" s="170"/>
      <c r="AD59" s="171"/>
      <c r="AE59" s="168"/>
      <c r="AF59" s="54" t="str">
        <f t="shared" si="2"/>
        <v/>
      </c>
      <c r="AG59" s="24"/>
      <c r="AH59" s="24"/>
      <c r="AI59" s="62"/>
      <c r="AJ59" s="62"/>
      <c r="AK59" s="62"/>
      <c r="AL59" s="62"/>
      <c r="AN59" s="20"/>
      <c r="AP59" s="74" t="s">
        <v>144</v>
      </c>
      <c r="AQ59" s="21" t="s">
        <v>145</v>
      </c>
      <c r="AS59" s="56">
        <f t="shared" si="23"/>
        <v>0</v>
      </c>
      <c r="AT59" s="56">
        <f t="shared" si="24"/>
        <v>0</v>
      </c>
      <c r="AU59" s="56">
        <f t="shared" si="25"/>
        <v>0</v>
      </c>
      <c r="AV59" s="56">
        <f t="shared" si="26"/>
        <v>0</v>
      </c>
      <c r="AW59" s="56">
        <f t="shared" si="27"/>
        <v>0</v>
      </c>
      <c r="AX59" s="57">
        <f t="shared" si="11"/>
        <v>0</v>
      </c>
      <c r="AY59" s="57">
        <f>SUM($AX$7:AX59)</f>
        <v>0</v>
      </c>
      <c r="AZ59" s="56">
        <f t="shared" si="3"/>
        <v>0</v>
      </c>
      <c r="BA59" s="56">
        <f t="shared" si="4"/>
        <v>0</v>
      </c>
      <c r="BB59" s="56">
        <f t="shared" si="5"/>
        <v>0</v>
      </c>
      <c r="BC59" s="56">
        <f t="shared" si="6"/>
        <v>0</v>
      </c>
      <c r="BD59" s="56">
        <f t="shared" si="7"/>
        <v>0</v>
      </c>
      <c r="BE59" s="57">
        <f t="shared" si="12"/>
        <v>0</v>
      </c>
      <c r="BF59" s="57">
        <f>SUM($BE$7:BE59)</f>
        <v>0</v>
      </c>
      <c r="BH59" s="58" t="str">
        <f t="shared" si="32"/>
        <v/>
      </c>
      <c r="BI59" s="58" t="str">
        <f t="shared" si="33"/>
        <v/>
      </c>
      <c r="BJ59" s="58" t="str">
        <f t="shared" si="34"/>
        <v/>
      </c>
      <c r="BK59" s="58" t="str">
        <f t="shared" si="35"/>
        <v/>
      </c>
      <c r="BL59" s="58" t="str">
        <f t="shared" si="36"/>
        <v/>
      </c>
      <c r="BN59" s="58" t="str">
        <f t="shared" si="18"/>
        <v/>
      </c>
      <c r="BO59" s="58" t="str">
        <f t="shared" si="19"/>
        <v/>
      </c>
      <c r="BP59" s="58" t="str">
        <f t="shared" si="20"/>
        <v/>
      </c>
      <c r="BQ59" s="58" t="str">
        <f t="shared" si="21"/>
        <v/>
      </c>
      <c r="BR59" s="58" t="str">
        <f t="shared" si="22"/>
        <v/>
      </c>
      <c r="BS59" s="59"/>
    </row>
    <row r="60" spans="2:71" ht="13.15" customHeight="1" x14ac:dyDescent="0.2">
      <c r="B60" s="257"/>
      <c r="C60" s="257"/>
      <c r="D60" s="257"/>
      <c r="E60" s="132"/>
      <c r="F60" s="132"/>
      <c r="H60" s="127"/>
      <c r="I60" s="126"/>
      <c r="J60" s="126"/>
      <c r="K60" s="128"/>
      <c r="L60" s="128"/>
      <c r="M60" s="63"/>
      <c r="N60" s="123"/>
      <c r="O60" s="47" t="str">
        <f t="shared" si="8"/>
        <v/>
      </c>
      <c r="P60" s="129" t="str">
        <f t="shared" si="9"/>
        <v/>
      </c>
      <c r="Q60" s="169"/>
      <c r="R60" s="170"/>
      <c r="S60" s="170"/>
      <c r="T60" s="170"/>
      <c r="U60" s="171"/>
      <c r="V60" s="168"/>
      <c r="W60" s="54" t="str">
        <f t="shared" si="0"/>
        <v/>
      </c>
      <c r="X60" s="47" t="str">
        <f t="shared" si="1"/>
        <v/>
      </c>
      <c r="Y60" s="53" t="str">
        <f t="shared" si="10"/>
        <v/>
      </c>
      <c r="Z60" s="169"/>
      <c r="AA60" s="170"/>
      <c r="AB60" s="170"/>
      <c r="AC60" s="170"/>
      <c r="AD60" s="171"/>
      <c r="AE60" s="168"/>
      <c r="AF60" s="54" t="str">
        <f t="shared" si="2"/>
        <v/>
      </c>
      <c r="AG60" s="24"/>
      <c r="AH60" s="24"/>
      <c r="AI60" s="62"/>
      <c r="AJ60" s="62"/>
      <c r="AK60" s="62"/>
      <c r="AL60" s="62"/>
      <c r="AN60" s="38" t="s">
        <v>147</v>
      </c>
      <c r="AQ60" s="221">
        <f>IF(E48="ja",E49,IF(E50&gt;0,E50,""))</f>
        <v>47696</v>
      </c>
      <c r="AS60" s="56">
        <f t="shared" si="23"/>
        <v>0</v>
      </c>
      <c r="AT60" s="56">
        <f t="shared" si="24"/>
        <v>0</v>
      </c>
      <c r="AU60" s="56">
        <f t="shared" si="25"/>
        <v>0</v>
      </c>
      <c r="AV60" s="56">
        <f t="shared" si="26"/>
        <v>0</v>
      </c>
      <c r="AW60" s="56">
        <f t="shared" si="27"/>
        <v>0</v>
      </c>
      <c r="AX60" s="57">
        <f t="shared" si="11"/>
        <v>0</v>
      </c>
      <c r="AY60" s="57">
        <f>SUM($AX$7:AX60)</f>
        <v>0</v>
      </c>
      <c r="AZ60" s="56">
        <f t="shared" si="3"/>
        <v>0</v>
      </c>
      <c r="BA60" s="56">
        <f t="shared" si="4"/>
        <v>0</v>
      </c>
      <c r="BB60" s="56">
        <f t="shared" si="5"/>
        <v>0</v>
      </c>
      <c r="BC60" s="56">
        <f t="shared" si="6"/>
        <v>0</v>
      </c>
      <c r="BD60" s="56">
        <f t="shared" si="7"/>
        <v>0</v>
      </c>
      <c r="BE60" s="57">
        <f t="shared" si="12"/>
        <v>0</v>
      </c>
      <c r="BF60" s="57">
        <f>SUM($BE$7:BE60)</f>
        <v>0</v>
      </c>
      <c r="BH60" s="58" t="str">
        <f t="shared" si="32"/>
        <v/>
      </c>
      <c r="BI60" s="58" t="str">
        <f t="shared" si="33"/>
        <v/>
      </c>
      <c r="BJ60" s="58" t="str">
        <f t="shared" si="34"/>
        <v/>
      </c>
      <c r="BK60" s="58" t="str">
        <f t="shared" si="35"/>
        <v/>
      </c>
      <c r="BL60" s="58" t="str">
        <f t="shared" si="36"/>
        <v/>
      </c>
      <c r="BN60" s="58" t="str">
        <f t="shared" si="18"/>
        <v/>
      </c>
      <c r="BO60" s="58" t="str">
        <f t="shared" si="19"/>
        <v/>
      </c>
      <c r="BP60" s="58" t="str">
        <f t="shared" si="20"/>
        <v/>
      </c>
      <c r="BQ60" s="58" t="str">
        <f t="shared" si="21"/>
        <v/>
      </c>
      <c r="BR60" s="58" t="str">
        <f t="shared" si="22"/>
        <v/>
      </c>
      <c r="BS60" s="59"/>
    </row>
    <row r="61" spans="2:71" ht="13.15" customHeight="1" x14ac:dyDescent="0.2">
      <c r="B61" s="130"/>
      <c r="C61" s="130"/>
      <c r="D61" s="130"/>
      <c r="E61" s="130"/>
      <c r="F61" s="130"/>
      <c r="G61" s="130"/>
      <c r="H61" s="130"/>
      <c r="I61" s="130"/>
      <c r="J61" s="130"/>
      <c r="K61" s="131"/>
      <c r="L61" s="131"/>
      <c r="M61" s="131"/>
      <c r="N61" s="123"/>
      <c r="O61" s="47" t="str">
        <f t="shared" si="8"/>
        <v/>
      </c>
      <c r="P61" s="53" t="str">
        <f t="shared" si="9"/>
        <v/>
      </c>
      <c r="Q61" s="172"/>
      <c r="R61" s="173"/>
      <c r="S61" s="173"/>
      <c r="T61" s="173"/>
      <c r="U61" s="174"/>
      <c r="V61" s="168"/>
      <c r="W61" s="54" t="str">
        <f t="shared" si="0"/>
        <v/>
      </c>
      <c r="X61" s="47" t="str">
        <f t="shared" si="1"/>
        <v/>
      </c>
      <c r="Y61" s="53" t="str">
        <f t="shared" si="10"/>
        <v/>
      </c>
      <c r="Z61" s="169"/>
      <c r="AA61" s="170"/>
      <c r="AB61" s="170"/>
      <c r="AC61" s="170"/>
      <c r="AD61" s="171"/>
      <c r="AE61" s="168"/>
      <c r="AF61" s="54" t="str">
        <f t="shared" si="2"/>
        <v/>
      </c>
      <c r="AG61" s="24"/>
      <c r="AH61" s="24"/>
      <c r="AI61" s="62"/>
      <c r="AJ61" s="62"/>
      <c r="AK61" s="62"/>
      <c r="AL61" s="62"/>
      <c r="AN61" s="20"/>
      <c r="AP61" s="48">
        <f>IF(H29=0,0,((E41-E38+1)/7-E39/H29))</f>
        <v>0</v>
      </c>
      <c r="AQ61" s="21">
        <f>IF(H29=0,0,((E53-AQ60+1)/7-E51/H29))</f>
        <v>0</v>
      </c>
      <c r="AS61" s="56">
        <f t="shared" si="23"/>
        <v>0</v>
      </c>
      <c r="AT61" s="56">
        <f t="shared" si="24"/>
        <v>0</v>
      </c>
      <c r="AU61" s="56">
        <f t="shared" si="25"/>
        <v>0</v>
      </c>
      <c r="AV61" s="56">
        <f t="shared" si="26"/>
        <v>0</v>
      </c>
      <c r="AW61" s="56">
        <f t="shared" si="27"/>
        <v>0</v>
      </c>
      <c r="AX61" s="57">
        <f t="shared" si="11"/>
        <v>0</v>
      </c>
      <c r="AY61" s="57">
        <f>SUM($AX$7:AX61)</f>
        <v>0</v>
      </c>
      <c r="AZ61" s="56">
        <f t="shared" si="3"/>
        <v>0</v>
      </c>
      <c r="BA61" s="56">
        <f t="shared" si="4"/>
        <v>0</v>
      </c>
      <c r="BB61" s="56">
        <f t="shared" si="5"/>
        <v>0</v>
      </c>
      <c r="BC61" s="56">
        <f t="shared" si="6"/>
        <v>0</v>
      </c>
      <c r="BD61" s="56">
        <f t="shared" si="7"/>
        <v>0</v>
      </c>
      <c r="BE61" s="57">
        <f t="shared" si="12"/>
        <v>0</v>
      </c>
      <c r="BF61" s="57">
        <f>SUM($BE$7:BE61)</f>
        <v>0</v>
      </c>
      <c r="BH61" s="58" t="str">
        <f t="shared" si="32"/>
        <v/>
      </c>
      <c r="BI61" s="58" t="str">
        <f t="shared" si="33"/>
        <v/>
      </c>
      <c r="BJ61" s="58" t="str">
        <f t="shared" si="34"/>
        <v/>
      </c>
      <c r="BK61" s="58" t="str">
        <f t="shared" si="35"/>
        <v/>
      </c>
      <c r="BL61" s="58" t="str">
        <f t="shared" si="36"/>
        <v/>
      </c>
      <c r="BN61" s="58" t="str">
        <f t="shared" si="18"/>
        <v/>
      </c>
      <c r="BO61" s="58" t="str">
        <f t="shared" si="19"/>
        <v/>
      </c>
      <c r="BP61" s="58" t="str">
        <f t="shared" si="20"/>
        <v/>
      </c>
      <c r="BQ61" s="58" t="str">
        <f t="shared" si="21"/>
        <v/>
      </c>
      <c r="BR61" s="58" t="str">
        <f t="shared" si="22"/>
        <v/>
      </c>
      <c r="BS61" s="59"/>
    </row>
    <row r="62" spans="2:71" ht="13.15" customHeight="1" x14ac:dyDescent="0.2">
      <c r="B62" s="130"/>
      <c r="C62" s="130"/>
      <c r="D62" s="130"/>
      <c r="E62" s="130"/>
      <c r="F62" s="130"/>
      <c r="G62" s="132"/>
      <c r="H62" s="132"/>
      <c r="I62" s="132"/>
      <c r="J62" s="130"/>
      <c r="K62" s="131"/>
      <c r="L62" s="131"/>
      <c r="M62" s="131"/>
      <c r="N62" s="123"/>
      <c r="O62" s="47" t="str">
        <f t="shared" si="8"/>
        <v/>
      </c>
      <c r="P62" s="53" t="str">
        <f t="shared" si="9"/>
        <v/>
      </c>
      <c r="Q62" s="169"/>
      <c r="R62" s="170"/>
      <c r="S62" s="170"/>
      <c r="T62" s="170"/>
      <c r="U62" s="171"/>
      <c r="V62" s="168"/>
      <c r="W62" s="54" t="str">
        <f>IF(AND(V62="",OR(Q62&lt;&gt;"",R62&lt;&gt;"",S62&lt;&gt;"",T62&lt;&gt;"",U62&lt;&gt;"")),"?",IF(AND(V62&lt;&gt;"",Q62="",R62="",S62="",T62="",U62=""),"X",""))</f>
        <v/>
      </c>
      <c r="X62" s="47" t="str">
        <f t="shared" si="1"/>
        <v/>
      </c>
      <c r="Y62" s="53" t="str">
        <f t="shared" si="10"/>
        <v/>
      </c>
      <c r="Z62" s="169"/>
      <c r="AA62" s="170"/>
      <c r="AB62" s="170"/>
      <c r="AC62" s="170"/>
      <c r="AD62" s="171"/>
      <c r="AE62" s="168"/>
      <c r="AF62" s="54" t="str">
        <f>IF(AND(AE62="",OR(Z62&lt;&gt;"",AA62&lt;&gt;"",AB62&lt;&gt;"",AC62&lt;&gt;"",AD62&lt;&gt;"")),"?",IF(AND(AE62&lt;&gt;"",Z62="",AA62="",AB62="",AC62="",AD62=""),"X",""))</f>
        <v/>
      </c>
      <c r="AG62" s="24"/>
      <c r="AH62" s="24"/>
      <c r="AI62" s="62"/>
      <c r="AJ62" s="62"/>
      <c r="AK62" s="62"/>
      <c r="AL62" s="62"/>
      <c r="AN62" s="208" t="s">
        <v>146</v>
      </c>
      <c r="AP62" s="206">
        <f>(E41-E38+1)/7</f>
        <v>0.14285714285714285</v>
      </c>
      <c r="AQ62" s="21">
        <f>(E53-AQ60+1)/7</f>
        <v>-6813.5714285714284</v>
      </c>
      <c r="AS62" s="56">
        <f t="shared" si="23"/>
        <v>0</v>
      </c>
      <c r="AT62" s="56">
        <f t="shared" si="24"/>
        <v>0</v>
      </c>
      <c r="AU62" s="56">
        <f t="shared" si="25"/>
        <v>0</v>
      </c>
      <c r="AV62" s="56">
        <f t="shared" si="26"/>
        <v>0</v>
      </c>
      <c r="AW62" s="56">
        <f t="shared" si="27"/>
        <v>0</v>
      </c>
      <c r="AX62" s="57">
        <f t="shared" si="11"/>
        <v>0</v>
      </c>
      <c r="AY62" s="57">
        <f>SUM($AX$7:AX62)</f>
        <v>0</v>
      </c>
      <c r="AZ62" s="56">
        <f t="shared" si="3"/>
        <v>0</v>
      </c>
      <c r="BA62" s="56">
        <f t="shared" si="4"/>
        <v>0</v>
      </c>
      <c r="BB62" s="56">
        <f t="shared" si="5"/>
        <v>0</v>
      </c>
      <c r="BC62" s="56">
        <f t="shared" si="6"/>
        <v>0</v>
      </c>
      <c r="BD62" s="56">
        <f t="shared" si="7"/>
        <v>0</v>
      </c>
      <c r="BE62" s="57">
        <f t="shared" si="12"/>
        <v>0</v>
      </c>
      <c r="BF62" s="57">
        <f>SUM($BE$7:BE62)</f>
        <v>0</v>
      </c>
      <c r="BH62" s="58" t="str">
        <f t="shared" si="32"/>
        <v/>
      </c>
      <c r="BI62" s="58" t="str">
        <f t="shared" si="33"/>
        <v/>
      </c>
      <c r="BJ62" s="58" t="str">
        <f t="shared" si="34"/>
        <v/>
      </c>
      <c r="BK62" s="58" t="str">
        <f t="shared" si="35"/>
        <v/>
      </c>
      <c r="BL62" s="58" t="str">
        <f t="shared" si="36"/>
        <v/>
      </c>
      <c r="BN62" s="58" t="str">
        <f t="shared" si="18"/>
        <v/>
      </c>
      <c r="BO62" s="58" t="str">
        <f t="shared" si="19"/>
        <v/>
      </c>
      <c r="BP62" s="58" t="str">
        <f t="shared" si="20"/>
        <v/>
      </c>
      <c r="BQ62" s="58" t="str">
        <f t="shared" si="21"/>
        <v/>
      </c>
      <c r="BR62" s="58" t="str">
        <f t="shared" si="22"/>
        <v/>
      </c>
      <c r="BS62" s="59"/>
    </row>
    <row r="63" spans="2:71" ht="13.15" customHeight="1" x14ac:dyDescent="0.2">
      <c r="B63" s="130"/>
      <c r="C63" s="130"/>
      <c r="D63" s="130"/>
      <c r="E63" s="130"/>
      <c r="F63" s="130"/>
      <c r="G63" s="130"/>
      <c r="H63" s="130"/>
      <c r="I63" s="130"/>
      <c r="J63" s="130"/>
      <c r="K63" s="131"/>
      <c r="L63" s="131"/>
      <c r="M63" s="131"/>
      <c r="N63" s="123"/>
      <c r="O63" s="47" t="str">
        <f t="shared" si="8"/>
        <v/>
      </c>
      <c r="P63" s="53" t="str">
        <f t="shared" si="9"/>
        <v/>
      </c>
      <c r="Q63" s="169"/>
      <c r="R63" s="170"/>
      <c r="S63" s="170"/>
      <c r="T63" s="170"/>
      <c r="U63" s="171"/>
      <c r="V63" s="168"/>
      <c r="W63" s="54" t="str">
        <f t="shared" ref="W63:W114" si="37">IF(AND(V63="",OR(Q63&lt;&gt;"",R63&lt;&gt;"",S63&lt;&gt;"",T63&lt;&gt;"",U63&lt;&gt;"")),"?",IF(AND(V63&lt;&gt;"",Q63="",R63="",S63="",T63="",U63=""),"X",""))</f>
        <v/>
      </c>
      <c r="X63" s="47" t="str">
        <f t="shared" si="1"/>
        <v/>
      </c>
      <c r="Y63" s="53" t="str">
        <f t="shared" si="10"/>
        <v/>
      </c>
      <c r="Z63" s="169"/>
      <c r="AA63" s="170"/>
      <c r="AB63" s="170"/>
      <c r="AC63" s="170"/>
      <c r="AD63" s="171"/>
      <c r="AE63" s="168"/>
      <c r="AF63" s="54" t="str">
        <f t="shared" ref="AF63:AF114" si="38">IF(AND(AE63="",OR(Z63&lt;&gt;"",AA63&lt;&gt;"",AB63&lt;&gt;"",AC63&lt;&gt;"",AD63&lt;&gt;"")),"?",IF(AND(AE63&lt;&gt;"",Z63="",AA63="",AB63="",AC63="",AD63=""),"X",""))</f>
        <v/>
      </c>
      <c r="AG63" s="24"/>
      <c r="AH63" s="24"/>
      <c r="AI63" s="62"/>
      <c r="AJ63" s="62"/>
      <c r="AK63" s="62"/>
      <c r="AL63" s="62"/>
      <c r="AN63" s="208" t="s">
        <v>136</v>
      </c>
      <c r="AP63" s="74">
        <f>(E41-E38)/365*12</f>
        <v>0</v>
      </c>
      <c r="AQ63" s="21">
        <f>(E53-AQ60)/365*12</f>
        <v>-1568.0876712328768</v>
      </c>
      <c r="AS63" s="56">
        <f t="shared" si="23"/>
        <v>0</v>
      </c>
      <c r="AT63" s="56">
        <f t="shared" si="24"/>
        <v>0</v>
      </c>
      <c r="AU63" s="56">
        <f t="shared" si="25"/>
        <v>0</v>
      </c>
      <c r="AV63" s="56">
        <f t="shared" si="26"/>
        <v>0</v>
      </c>
      <c r="AW63" s="56">
        <f t="shared" si="27"/>
        <v>0</v>
      </c>
      <c r="AX63" s="57">
        <f t="shared" si="11"/>
        <v>0</v>
      </c>
      <c r="AY63" s="57">
        <f>SUM($AX$7:AX63)</f>
        <v>0</v>
      </c>
      <c r="AZ63" s="56">
        <f t="shared" si="3"/>
        <v>0</v>
      </c>
      <c r="BA63" s="56">
        <f t="shared" si="4"/>
        <v>0</v>
      </c>
      <c r="BB63" s="56">
        <f t="shared" si="5"/>
        <v>0</v>
      </c>
      <c r="BC63" s="56">
        <f t="shared" si="6"/>
        <v>0</v>
      </c>
      <c r="BD63" s="56">
        <f t="shared" si="7"/>
        <v>0</v>
      </c>
      <c r="BE63" s="57">
        <f t="shared" si="12"/>
        <v>0</v>
      </c>
      <c r="BF63" s="57">
        <f>SUM($BE$7:BE63)</f>
        <v>0</v>
      </c>
      <c r="BH63" s="58" t="str">
        <f t="shared" si="32"/>
        <v/>
      </c>
      <c r="BI63" s="58" t="str">
        <f t="shared" si="33"/>
        <v/>
      </c>
      <c r="BJ63" s="58" t="str">
        <f t="shared" si="34"/>
        <v/>
      </c>
      <c r="BK63" s="58" t="str">
        <f t="shared" si="35"/>
        <v/>
      </c>
      <c r="BL63" s="58" t="str">
        <f t="shared" si="36"/>
        <v/>
      </c>
      <c r="BN63" s="58" t="str">
        <f t="shared" si="18"/>
        <v/>
      </c>
      <c r="BO63" s="58" t="str">
        <f t="shared" si="19"/>
        <v/>
      </c>
      <c r="BP63" s="58" t="str">
        <f t="shared" si="20"/>
        <v/>
      </c>
      <c r="BQ63" s="58" t="str">
        <f t="shared" si="21"/>
        <v/>
      </c>
      <c r="BR63" s="58" t="str">
        <f t="shared" si="22"/>
        <v/>
      </c>
      <c r="BS63" s="59"/>
    </row>
    <row r="64" spans="2:71" ht="13.15" customHeight="1" x14ac:dyDescent="0.2">
      <c r="B64" s="130"/>
      <c r="C64" s="134"/>
      <c r="D64" s="134"/>
      <c r="E64" s="134"/>
      <c r="F64" s="134"/>
      <c r="G64" s="130"/>
      <c r="H64" s="130"/>
      <c r="I64" s="130"/>
      <c r="J64" s="130"/>
      <c r="K64" s="131"/>
      <c r="L64" s="131"/>
      <c r="M64" s="133"/>
      <c r="N64" s="123"/>
      <c r="O64" s="47" t="str">
        <f t="shared" si="8"/>
        <v/>
      </c>
      <c r="P64" s="53" t="str">
        <f t="shared" si="9"/>
        <v/>
      </c>
      <c r="Q64" s="169"/>
      <c r="R64" s="170"/>
      <c r="S64" s="170"/>
      <c r="T64" s="170"/>
      <c r="U64" s="171"/>
      <c r="V64" s="168"/>
      <c r="W64" s="54" t="str">
        <f t="shared" si="37"/>
        <v/>
      </c>
      <c r="X64" s="47" t="str">
        <f t="shared" si="1"/>
        <v/>
      </c>
      <c r="Y64" s="53" t="str">
        <f t="shared" si="10"/>
        <v/>
      </c>
      <c r="Z64" s="169"/>
      <c r="AA64" s="170"/>
      <c r="AB64" s="170"/>
      <c r="AC64" s="170"/>
      <c r="AD64" s="171"/>
      <c r="AE64" s="168"/>
      <c r="AF64" s="54" t="str">
        <f t="shared" si="38"/>
        <v/>
      </c>
      <c r="AG64" s="24"/>
      <c r="AH64" s="24"/>
      <c r="AI64" s="62"/>
      <c r="AJ64" s="62"/>
      <c r="AK64" s="62"/>
      <c r="AL64" s="62"/>
      <c r="AN64" s="20"/>
      <c r="AS64" s="56">
        <f t="shared" si="23"/>
        <v>0</v>
      </c>
      <c r="AT64" s="56">
        <f t="shared" si="24"/>
        <v>0</v>
      </c>
      <c r="AU64" s="56">
        <f t="shared" si="25"/>
        <v>0</v>
      </c>
      <c r="AV64" s="56">
        <f t="shared" si="26"/>
        <v>0</v>
      </c>
      <c r="AW64" s="56">
        <f t="shared" si="27"/>
        <v>0</v>
      </c>
      <c r="AX64" s="57">
        <f t="shared" si="11"/>
        <v>0</v>
      </c>
      <c r="AY64" s="57">
        <f>SUM($AX$7:AX64)</f>
        <v>0</v>
      </c>
      <c r="AZ64" s="56">
        <f t="shared" si="3"/>
        <v>0</v>
      </c>
      <c r="BA64" s="56">
        <f t="shared" si="4"/>
        <v>0</v>
      </c>
      <c r="BB64" s="56">
        <f t="shared" si="5"/>
        <v>0</v>
      </c>
      <c r="BC64" s="56">
        <f t="shared" si="6"/>
        <v>0</v>
      </c>
      <c r="BD64" s="56">
        <f t="shared" si="7"/>
        <v>0</v>
      </c>
      <c r="BE64" s="57">
        <f t="shared" si="12"/>
        <v>0</v>
      </c>
      <c r="BF64" s="57">
        <f>SUM($BE$7:BE64)</f>
        <v>0</v>
      </c>
      <c r="BH64" s="58" t="str">
        <f t="shared" si="32"/>
        <v/>
      </c>
      <c r="BI64" s="58" t="str">
        <f t="shared" si="33"/>
        <v/>
      </c>
      <c r="BJ64" s="58" t="str">
        <f t="shared" si="34"/>
        <v/>
      </c>
      <c r="BK64" s="58" t="str">
        <f t="shared" si="35"/>
        <v/>
      </c>
      <c r="BL64" s="58" t="str">
        <f t="shared" si="36"/>
        <v/>
      </c>
      <c r="BN64" s="58" t="str">
        <f t="shared" si="18"/>
        <v/>
      </c>
      <c r="BO64" s="58" t="str">
        <f t="shared" si="19"/>
        <v/>
      </c>
      <c r="BP64" s="58" t="str">
        <f t="shared" si="20"/>
        <v/>
      </c>
      <c r="BQ64" s="58" t="str">
        <f t="shared" si="21"/>
        <v/>
      </c>
      <c r="BR64" s="58" t="str">
        <f t="shared" si="22"/>
        <v/>
      </c>
      <c r="BS64" s="59"/>
    </row>
    <row r="65" spans="2:71" ht="13.15" customHeight="1" x14ac:dyDescent="0.2">
      <c r="B65" s="132"/>
      <c r="C65" s="133"/>
      <c r="D65" s="133"/>
      <c r="E65" s="133"/>
      <c r="F65" s="133"/>
      <c r="G65" s="130"/>
      <c r="H65" s="130"/>
      <c r="I65" s="130"/>
      <c r="J65" s="130"/>
      <c r="K65" s="131"/>
      <c r="L65" s="131"/>
      <c r="M65" s="133"/>
      <c r="N65" s="123"/>
      <c r="O65" s="47" t="str">
        <f t="shared" si="8"/>
        <v/>
      </c>
      <c r="P65" s="53" t="str">
        <f t="shared" si="9"/>
        <v/>
      </c>
      <c r="Q65" s="169"/>
      <c r="R65" s="170"/>
      <c r="S65" s="170"/>
      <c r="T65" s="170"/>
      <c r="U65" s="171"/>
      <c r="V65" s="168"/>
      <c r="W65" s="54" t="str">
        <f t="shared" si="37"/>
        <v/>
      </c>
      <c r="X65" s="47" t="str">
        <f t="shared" si="1"/>
        <v/>
      </c>
      <c r="Y65" s="53" t="str">
        <f t="shared" si="10"/>
        <v/>
      </c>
      <c r="Z65" s="169"/>
      <c r="AA65" s="170"/>
      <c r="AB65" s="170"/>
      <c r="AC65" s="170"/>
      <c r="AD65" s="171"/>
      <c r="AE65" s="168"/>
      <c r="AF65" s="54" t="str">
        <f t="shared" si="38"/>
        <v/>
      </c>
      <c r="AG65" s="24"/>
      <c r="AH65" s="24"/>
      <c r="AI65" s="62"/>
      <c r="AJ65" s="62"/>
      <c r="AK65" s="62"/>
      <c r="AL65" s="62"/>
      <c r="AN65" s="20"/>
      <c r="AS65" s="56">
        <f t="shared" si="23"/>
        <v>0</v>
      </c>
      <c r="AT65" s="56">
        <f t="shared" si="24"/>
        <v>0</v>
      </c>
      <c r="AU65" s="56">
        <f t="shared" si="25"/>
        <v>0</v>
      </c>
      <c r="AV65" s="56">
        <f t="shared" si="26"/>
        <v>0</v>
      </c>
      <c r="AW65" s="56">
        <f t="shared" si="27"/>
        <v>0</v>
      </c>
      <c r="AX65" s="57">
        <f t="shared" si="11"/>
        <v>0</v>
      </c>
      <c r="AY65" s="57">
        <f>SUM($AX$7:AX65)</f>
        <v>0</v>
      </c>
      <c r="AZ65" s="56">
        <f t="shared" si="3"/>
        <v>0</v>
      </c>
      <c r="BA65" s="56">
        <f t="shared" si="4"/>
        <v>0</v>
      </c>
      <c r="BB65" s="56">
        <f t="shared" si="5"/>
        <v>0</v>
      </c>
      <c r="BC65" s="56">
        <f t="shared" si="6"/>
        <v>0</v>
      </c>
      <c r="BD65" s="56">
        <f t="shared" si="7"/>
        <v>0</v>
      </c>
      <c r="BE65" s="57">
        <f t="shared" si="12"/>
        <v>0</v>
      </c>
      <c r="BF65" s="57">
        <f>SUM($BE$7:BE65)</f>
        <v>0</v>
      </c>
      <c r="BH65" s="58" t="str">
        <f t="shared" si="32"/>
        <v/>
      </c>
      <c r="BI65" s="58" t="str">
        <f t="shared" si="33"/>
        <v/>
      </c>
      <c r="BJ65" s="58" t="str">
        <f t="shared" si="34"/>
        <v/>
      </c>
      <c r="BK65" s="58" t="str">
        <f t="shared" si="35"/>
        <v/>
      </c>
      <c r="BL65" s="58" t="str">
        <f t="shared" si="36"/>
        <v/>
      </c>
      <c r="BN65" s="58" t="str">
        <f t="shared" si="18"/>
        <v/>
      </c>
      <c r="BO65" s="58" t="str">
        <f t="shared" si="19"/>
        <v/>
      </c>
      <c r="BP65" s="58" t="str">
        <f t="shared" si="20"/>
        <v/>
      </c>
      <c r="BQ65" s="58" t="str">
        <f t="shared" si="21"/>
        <v/>
      </c>
      <c r="BR65" s="58" t="str">
        <f t="shared" si="22"/>
        <v/>
      </c>
      <c r="BS65" s="59"/>
    </row>
    <row r="66" spans="2:71" ht="13.15" customHeight="1" x14ac:dyDescent="0.2">
      <c r="B66" s="135"/>
      <c r="C66" s="133"/>
      <c r="D66" s="133"/>
      <c r="E66" s="133"/>
      <c r="F66" s="133"/>
      <c r="G66" s="134"/>
      <c r="H66" s="134"/>
      <c r="I66" s="134"/>
      <c r="J66" s="133"/>
      <c r="K66" s="133"/>
      <c r="L66" s="133"/>
      <c r="M66" s="133"/>
      <c r="N66" s="123"/>
      <c r="O66" s="47" t="str">
        <f t="shared" si="8"/>
        <v/>
      </c>
      <c r="P66" s="53" t="str">
        <f t="shared" si="9"/>
        <v/>
      </c>
      <c r="Q66" s="169"/>
      <c r="R66" s="170"/>
      <c r="S66" s="170"/>
      <c r="T66" s="170"/>
      <c r="U66" s="171"/>
      <c r="V66" s="168"/>
      <c r="W66" s="54" t="str">
        <f t="shared" si="37"/>
        <v/>
      </c>
      <c r="X66" s="47" t="str">
        <f t="shared" si="1"/>
        <v/>
      </c>
      <c r="Y66" s="53" t="str">
        <f t="shared" si="10"/>
        <v/>
      </c>
      <c r="Z66" s="169"/>
      <c r="AA66" s="170"/>
      <c r="AB66" s="170"/>
      <c r="AC66" s="170"/>
      <c r="AD66" s="171"/>
      <c r="AE66" s="168"/>
      <c r="AF66" s="54" t="str">
        <f t="shared" si="38"/>
        <v/>
      </c>
      <c r="AG66" s="24"/>
      <c r="AH66" s="24"/>
      <c r="AI66" s="62"/>
      <c r="AJ66" s="62"/>
      <c r="AK66" s="62"/>
      <c r="AL66" s="62"/>
      <c r="AN66" s="38" t="s">
        <v>137</v>
      </c>
      <c r="AP66" s="74">
        <v>1</v>
      </c>
      <c r="AQ66" s="21">
        <v>31</v>
      </c>
      <c r="AS66" s="56">
        <f t="shared" si="23"/>
        <v>0</v>
      </c>
      <c r="AT66" s="56">
        <f t="shared" si="24"/>
        <v>0</v>
      </c>
      <c r="AU66" s="56">
        <f t="shared" si="25"/>
        <v>0</v>
      </c>
      <c r="AV66" s="56">
        <f t="shared" si="26"/>
        <v>0</v>
      </c>
      <c r="AW66" s="56">
        <f t="shared" si="27"/>
        <v>0</v>
      </c>
      <c r="AX66" s="57">
        <f t="shared" si="11"/>
        <v>0</v>
      </c>
      <c r="AY66" s="57">
        <f>SUM($AX$7:AX66)</f>
        <v>0</v>
      </c>
      <c r="AZ66" s="56">
        <f t="shared" si="3"/>
        <v>0</v>
      </c>
      <c r="BA66" s="56">
        <f t="shared" si="4"/>
        <v>0</v>
      </c>
      <c r="BB66" s="56">
        <f t="shared" si="5"/>
        <v>0</v>
      </c>
      <c r="BC66" s="56">
        <f t="shared" si="6"/>
        <v>0</v>
      </c>
      <c r="BD66" s="56">
        <f t="shared" si="7"/>
        <v>0</v>
      </c>
      <c r="BE66" s="57">
        <f t="shared" si="12"/>
        <v>0</v>
      </c>
      <c r="BF66" s="57">
        <f>SUM($BE$7:BE66)</f>
        <v>0</v>
      </c>
      <c r="BH66" s="58" t="str">
        <f t="shared" si="32"/>
        <v/>
      </c>
      <c r="BI66" s="58" t="str">
        <f t="shared" si="33"/>
        <v/>
      </c>
      <c r="BJ66" s="58" t="str">
        <f t="shared" si="34"/>
        <v/>
      </c>
      <c r="BK66" s="58" t="str">
        <f t="shared" si="35"/>
        <v/>
      </c>
      <c r="BL66" s="58" t="str">
        <f t="shared" si="36"/>
        <v/>
      </c>
      <c r="BN66" s="58" t="str">
        <f t="shared" si="18"/>
        <v/>
      </c>
      <c r="BO66" s="58" t="str">
        <f t="shared" si="19"/>
        <v/>
      </c>
      <c r="BP66" s="58" t="str">
        <f t="shared" si="20"/>
        <v/>
      </c>
      <c r="BQ66" s="58" t="str">
        <f t="shared" si="21"/>
        <v/>
      </c>
      <c r="BR66" s="58" t="str">
        <f t="shared" si="22"/>
        <v/>
      </c>
      <c r="BS66" s="59"/>
    </row>
    <row r="67" spans="2:71" ht="13.15" customHeight="1" x14ac:dyDescent="0.2">
      <c r="B67" s="135"/>
      <c r="C67" s="133"/>
      <c r="D67" s="133"/>
      <c r="E67" s="133"/>
      <c r="F67" s="133"/>
      <c r="G67" s="133"/>
      <c r="H67" s="133"/>
      <c r="I67" s="133"/>
      <c r="J67" s="133"/>
      <c r="K67" s="133"/>
      <c r="L67" s="133"/>
      <c r="M67" s="133"/>
      <c r="N67" s="63"/>
      <c r="O67" s="47" t="str">
        <f t="shared" si="8"/>
        <v/>
      </c>
      <c r="P67" s="53" t="str">
        <f t="shared" si="9"/>
        <v/>
      </c>
      <c r="Q67" s="169"/>
      <c r="R67" s="170"/>
      <c r="S67" s="170"/>
      <c r="T67" s="170"/>
      <c r="U67" s="171"/>
      <c r="V67" s="168"/>
      <c r="W67" s="54" t="str">
        <f t="shared" si="37"/>
        <v/>
      </c>
      <c r="X67" s="47" t="str">
        <f t="shared" si="1"/>
        <v/>
      </c>
      <c r="Y67" s="53" t="str">
        <f t="shared" si="10"/>
        <v/>
      </c>
      <c r="Z67" s="169"/>
      <c r="AA67" s="170"/>
      <c r="AB67" s="170"/>
      <c r="AC67" s="170"/>
      <c r="AD67" s="171"/>
      <c r="AE67" s="168"/>
      <c r="AF67" s="54" t="str">
        <f t="shared" si="38"/>
        <v/>
      </c>
      <c r="AG67" s="24"/>
      <c r="AH67" s="24"/>
      <c r="AI67" s="62"/>
      <c r="AJ67" s="62"/>
      <c r="AK67" s="62"/>
      <c r="AL67" s="62"/>
      <c r="AN67" s="20"/>
      <c r="AP67" s="74">
        <v>2</v>
      </c>
      <c r="AQ67" s="21">
        <v>28</v>
      </c>
      <c r="AS67" s="56">
        <f t="shared" si="23"/>
        <v>0</v>
      </c>
      <c r="AT67" s="56">
        <f t="shared" si="24"/>
        <v>0</v>
      </c>
      <c r="AU67" s="56">
        <f t="shared" si="25"/>
        <v>0</v>
      </c>
      <c r="AV67" s="56">
        <f t="shared" si="26"/>
        <v>0</v>
      </c>
      <c r="AW67" s="56">
        <f t="shared" si="27"/>
        <v>0</v>
      </c>
      <c r="AX67" s="57">
        <f t="shared" si="11"/>
        <v>0</v>
      </c>
      <c r="AY67" s="57">
        <f>SUM($AX$7:AX67)</f>
        <v>0</v>
      </c>
      <c r="AZ67" s="56">
        <f t="shared" si="3"/>
        <v>0</v>
      </c>
      <c r="BA67" s="56">
        <f t="shared" si="4"/>
        <v>0</v>
      </c>
      <c r="BB67" s="56">
        <f t="shared" si="5"/>
        <v>0</v>
      </c>
      <c r="BC67" s="56">
        <f t="shared" si="6"/>
        <v>0</v>
      </c>
      <c r="BD67" s="56">
        <f t="shared" si="7"/>
        <v>0</v>
      </c>
      <c r="BE67" s="57">
        <f t="shared" si="12"/>
        <v>0</v>
      </c>
      <c r="BF67" s="57">
        <f>SUM($BE$7:BE67)</f>
        <v>0</v>
      </c>
      <c r="BH67" s="58" t="str">
        <f t="shared" si="32"/>
        <v/>
      </c>
      <c r="BI67" s="58" t="str">
        <f t="shared" si="33"/>
        <v/>
      </c>
      <c r="BJ67" s="58" t="str">
        <f t="shared" si="34"/>
        <v/>
      </c>
      <c r="BK67" s="58" t="str">
        <f t="shared" si="35"/>
        <v/>
      </c>
      <c r="BL67" s="58" t="str">
        <f t="shared" si="36"/>
        <v/>
      </c>
      <c r="BN67" s="58" t="str">
        <f t="shared" si="18"/>
        <v/>
      </c>
      <c r="BO67" s="58" t="str">
        <f t="shared" si="19"/>
        <v/>
      </c>
      <c r="BP67" s="58" t="str">
        <f t="shared" si="20"/>
        <v/>
      </c>
      <c r="BQ67" s="58" t="str">
        <f t="shared" si="21"/>
        <v/>
      </c>
      <c r="BR67" s="58" t="str">
        <f t="shared" si="22"/>
        <v/>
      </c>
      <c r="BS67" s="59"/>
    </row>
    <row r="68" spans="2:71" ht="13.15" customHeight="1" x14ac:dyDescent="0.2">
      <c r="B68" s="130"/>
      <c r="C68" s="136"/>
      <c r="D68" s="136"/>
      <c r="E68" s="136"/>
      <c r="F68" s="136"/>
      <c r="G68" s="133"/>
      <c r="H68" s="133"/>
      <c r="I68" s="133"/>
      <c r="J68" s="133"/>
      <c r="K68" s="133"/>
      <c r="L68" s="133"/>
      <c r="M68" s="133"/>
      <c r="N68" s="63"/>
      <c r="O68" s="47" t="str">
        <f t="shared" si="8"/>
        <v/>
      </c>
      <c r="P68" s="53" t="str">
        <f t="shared" si="9"/>
        <v/>
      </c>
      <c r="Q68" s="169"/>
      <c r="R68" s="170"/>
      <c r="S68" s="170"/>
      <c r="T68" s="170"/>
      <c r="U68" s="171"/>
      <c r="V68" s="168"/>
      <c r="W68" s="54" t="str">
        <f t="shared" si="37"/>
        <v/>
      </c>
      <c r="X68" s="47" t="str">
        <f t="shared" si="1"/>
        <v/>
      </c>
      <c r="Y68" s="53" t="str">
        <f t="shared" si="10"/>
        <v/>
      </c>
      <c r="Z68" s="169"/>
      <c r="AA68" s="170"/>
      <c r="AB68" s="170"/>
      <c r="AC68" s="170"/>
      <c r="AD68" s="171"/>
      <c r="AE68" s="168"/>
      <c r="AF68" s="54" t="str">
        <f t="shared" si="38"/>
        <v/>
      </c>
      <c r="AG68" s="24"/>
      <c r="AH68" s="24"/>
      <c r="AI68" s="62"/>
      <c r="AJ68" s="62"/>
      <c r="AK68" s="62"/>
      <c r="AL68" s="62"/>
      <c r="AN68" s="20"/>
      <c r="AP68" s="74">
        <v>3</v>
      </c>
      <c r="AQ68" s="21">
        <v>31</v>
      </c>
      <c r="AS68" s="56">
        <f t="shared" si="23"/>
        <v>0</v>
      </c>
      <c r="AT68" s="56">
        <f t="shared" si="24"/>
        <v>0</v>
      </c>
      <c r="AU68" s="56">
        <f t="shared" si="25"/>
        <v>0</v>
      </c>
      <c r="AV68" s="56">
        <f t="shared" si="26"/>
        <v>0</v>
      </c>
      <c r="AW68" s="56">
        <f t="shared" si="27"/>
        <v>0</v>
      </c>
      <c r="AX68" s="57">
        <f t="shared" si="11"/>
        <v>0</v>
      </c>
      <c r="AY68" s="57">
        <f>SUM($AX$7:AX68)</f>
        <v>0</v>
      </c>
      <c r="AZ68" s="56">
        <f t="shared" si="3"/>
        <v>0</v>
      </c>
      <c r="BA68" s="56">
        <f t="shared" si="4"/>
        <v>0</v>
      </c>
      <c r="BB68" s="56">
        <f t="shared" si="5"/>
        <v>0</v>
      </c>
      <c r="BC68" s="56">
        <f t="shared" si="6"/>
        <v>0</v>
      </c>
      <c r="BD68" s="56">
        <f t="shared" si="7"/>
        <v>0</v>
      </c>
      <c r="BE68" s="57">
        <f t="shared" si="12"/>
        <v>0</v>
      </c>
      <c r="BF68" s="57">
        <f>SUM($BE$7:BE68)</f>
        <v>0</v>
      </c>
      <c r="BH68" s="58" t="str">
        <f t="shared" si="32"/>
        <v/>
      </c>
      <c r="BI68" s="58" t="str">
        <f t="shared" si="33"/>
        <v/>
      </c>
      <c r="BJ68" s="58" t="str">
        <f t="shared" si="34"/>
        <v/>
      </c>
      <c r="BK68" s="58" t="str">
        <f t="shared" si="35"/>
        <v/>
      </c>
      <c r="BL68" s="58" t="str">
        <f t="shared" si="36"/>
        <v/>
      </c>
      <c r="BN68" s="58" t="str">
        <f t="shared" si="18"/>
        <v/>
      </c>
      <c r="BO68" s="58" t="str">
        <f t="shared" si="19"/>
        <v/>
      </c>
      <c r="BP68" s="58" t="str">
        <f t="shared" si="20"/>
        <v/>
      </c>
      <c r="BQ68" s="58" t="str">
        <f t="shared" si="21"/>
        <v/>
      </c>
      <c r="BR68" s="58" t="str">
        <f t="shared" si="22"/>
        <v/>
      </c>
      <c r="BS68" s="59"/>
    </row>
    <row r="69" spans="2:71" ht="13.15" customHeight="1" x14ac:dyDescent="0.2">
      <c r="B69" s="136"/>
      <c r="C69" s="136"/>
      <c r="D69" s="136"/>
      <c r="E69" s="136"/>
      <c r="F69" s="136"/>
      <c r="G69" s="133"/>
      <c r="H69" s="133"/>
      <c r="I69" s="133"/>
      <c r="J69" s="133"/>
      <c r="K69" s="133"/>
      <c r="L69" s="133"/>
      <c r="M69" s="133"/>
      <c r="O69" s="47" t="str">
        <f t="shared" si="8"/>
        <v/>
      </c>
      <c r="P69" s="53" t="str">
        <f t="shared" si="9"/>
        <v/>
      </c>
      <c r="Q69" s="169"/>
      <c r="R69" s="170"/>
      <c r="S69" s="170"/>
      <c r="T69" s="170"/>
      <c r="U69" s="171"/>
      <c r="V69" s="168"/>
      <c r="W69" s="54" t="str">
        <f t="shared" si="37"/>
        <v/>
      </c>
      <c r="X69" s="47" t="str">
        <f t="shared" si="1"/>
        <v/>
      </c>
      <c r="Y69" s="53" t="str">
        <f t="shared" si="10"/>
        <v/>
      </c>
      <c r="Z69" s="169"/>
      <c r="AA69" s="170"/>
      <c r="AB69" s="170"/>
      <c r="AC69" s="170"/>
      <c r="AD69" s="171"/>
      <c r="AE69" s="168"/>
      <c r="AF69" s="54" t="str">
        <f t="shared" si="38"/>
        <v/>
      </c>
      <c r="AG69" s="24"/>
      <c r="AH69" s="24"/>
      <c r="AI69" s="62"/>
      <c r="AJ69" s="62"/>
      <c r="AK69" s="62"/>
      <c r="AL69" s="62"/>
      <c r="AN69" s="20"/>
      <c r="AP69" s="74">
        <v>4</v>
      </c>
      <c r="AQ69" s="21">
        <v>30</v>
      </c>
      <c r="AS69" s="56">
        <f t="shared" si="23"/>
        <v>0</v>
      </c>
      <c r="AT69" s="56">
        <f t="shared" si="24"/>
        <v>0</v>
      </c>
      <c r="AU69" s="56">
        <f t="shared" si="25"/>
        <v>0</v>
      </c>
      <c r="AV69" s="56">
        <f t="shared" si="26"/>
        <v>0</v>
      </c>
      <c r="AW69" s="56">
        <f t="shared" si="27"/>
        <v>0</v>
      </c>
      <c r="AX69" s="57">
        <f t="shared" si="11"/>
        <v>0</v>
      </c>
      <c r="AY69" s="57">
        <f>SUM($AX$7:AX69)</f>
        <v>0</v>
      </c>
      <c r="AZ69" s="56">
        <f t="shared" si="3"/>
        <v>0</v>
      </c>
      <c r="BA69" s="56">
        <f t="shared" si="4"/>
        <v>0</v>
      </c>
      <c r="BB69" s="56">
        <f t="shared" si="5"/>
        <v>0</v>
      </c>
      <c r="BC69" s="56">
        <f t="shared" si="6"/>
        <v>0</v>
      </c>
      <c r="BD69" s="56">
        <f t="shared" si="7"/>
        <v>0</v>
      </c>
      <c r="BE69" s="57">
        <f t="shared" si="12"/>
        <v>0</v>
      </c>
      <c r="BF69" s="57">
        <f>SUM($BE$7:BE69)</f>
        <v>0</v>
      </c>
      <c r="BH69" s="58" t="str">
        <f t="shared" si="32"/>
        <v/>
      </c>
      <c r="BI69" s="58" t="str">
        <f t="shared" si="33"/>
        <v/>
      </c>
      <c r="BJ69" s="58" t="str">
        <f t="shared" si="34"/>
        <v/>
      </c>
      <c r="BK69" s="58" t="str">
        <f t="shared" si="35"/>
        <v/>
      </c>
      <c r="BL69" s="58" t="str">
        <f t="shared" si="36"/>
        <v/>
      </c>
      <c r="BN69" s="58" t="str">
        <f t="shared" si="18"/>
        <v/>
      </c>
      <c r="BO69" s="58" t="str">
        <f t="shared" si="19"/>
        <v/>
      </c>
      <c r="BP69" s="58" t="str">
        <f t="shared" si="20"/>
        <v/>
      </c>
      <c r="BQ69" s="58" t="str">
        <f t="shared" si="21"/>
        <v/>
      </c>
      <c r="BR69" s="58" t="str">
        <f t="shared" si="22"/>
        <v/>
      </c>
      <c r="BS69" s="59"/>
    </row>
    <row r="70" spans="2:71" ht="13.15" customHeight="1" x14ac:dyDescent="0.2">
      <c r="B70" s="136"/>
      <c r="C70" s="136"/>
      <c r="D70" s="136"/>
      <c r="E70" s="136"/>
      <c r="F70" s="136"/>
      <c r="G70" s="136"/>
      <c r="H70" s="136"/>
      <c r="I70" s="136"/>
      <c r="J70" s="136"/>
      <c r="K70" s="137"/>
      <c r="L70" s="137"/>
      <c r="M70" s="133"/>
      <c r="O70" s="47" t="str">
        <f t="shared" si="8"/>
        <v/>
      </c>
      <c r="P70" s="53" t="str">
        <f t="shared" si="9"/>
        <v/>
      </c>
      <c r="Q70" s="169"/>
      <c r="R70" s="170"/>
      <c r="S70" s="170"/>
      <c r="T70" s="170"/>
      <c r="U70" s="171"/>
      <c r="V70" s="168"/>
      <c r="W70" s="54" t="str">
        <f t="shared" si="37"/>
        <v/>
      </c>
      <c r="X70" s="47" t="str">
        <f t="shared" si="1"/>
        <v/>
      </c>
      <c r="Y70" s="53" t="str">
        <f t="shared" si="10"/>
        <v/>
      </c>
      <c r="Z70" s="169"/>
      <c r="AA70" s="170"/>
      <c r="AB70" s="170"/>
      <c r="AC70" s="170"/>
      <c r="AD70" s="171"/>
      <c r="AE70" s="168"/>
      <c r="AF70" s="54" t="str">
        <f t="shared" si="38"/>
        <v/>
      </c>
      <c r="AG70" s="24"/>
      <c r="AH70" s="24"/>
      <c r="AI70" s="62"/>
      <c r="AJ70" s="62"/>
      <c r="AK70" s="62"/>
      <c r="AL70" s="62"/>
      <c r="AN70" s="20"/>
      <c r="AP70" s="74">
        <v>5</v>
      </c>
      <c r="AQ70" s="21">
        <v>31</v>
      </c>
      <c r="AS70" s="56">
        <f t="shared" si="23"/>
        <v>0</v>
      </c>
      <c r="AT70" s="56">
        <f t="shared" si="24"/>
        <v>0</v>
      </c>
      <c r="AU70" s="56">
        <f t="shared" si="25"/>
        <v>0</v>
      </c>
      <c r="AV70" s="56">
        <f t="shared" si="26"/>
        <v>0</v>
      </c>
      <c r="AW70" s="56">
        <f t="shared" si="27"/>
        <v>0</v>
      </c>
      <c r="AX70" s="57">
        <f t="shared" si="11"/>
        <v>0</v>
      </c>
      <c r="AY70" s="57">
        <f>SUM($AX$7:AX70)</f>
        <v>0</v>
      </c>
      <c r="AZ70" s="56">
        <f t="shared" si="3"/>
        <v>0</v>
      </c>
      <c r="BA70" s="56">
        <f t="shared" si="4"/>
        <v>0</v>
      </c>
      <c r="BB70" s="56">
        <f t="shared" si="5"/>
        <v>0</v>
      </c>
      <c r="BC70" s="56">
        <f t="shared" si="6"/>
        <v>0</v>
      </c>
      <c r="BD70" s="56">
        <f t="shared" si="7"/>
        <v>0</v>
      </c>
      <c r="BE70" s="57">
        <f t="shared" si="12"/>
        <v>0</v>
      </c>
      <c r="BF70" s="57">
        <f>SUM($BE$7:BE70)</f>
        <v>0</v>
      </c>
      <c r="BH70" s="58" t="str">
        <f t="shared" si="32"/>
        <v/>
      </c>
      <c r="BI70" s="58" t="str">
        <f t="shared" si="33"/>
        <v/>
      </c>
      <c r="BJ70" s="58" t="str">
        <f t="shared" si="34"/>
        <v/>
      </c>
      <c r="BK70" s="58" t="str">
        <f t="shared" si="35"/>
        <v/>
      </c>
      <c r="BL70" s="58" t="str">
        <f t="shared" si="36"/>
        <v/>
      </c>
      <c r="BN70" s="58" t="str">
        <f t="shared" si="18"/>
        <v/>
      </c>
      <c r="BO70" s="58" t="str">
        <f t="shared" si="19"/>
        <v/>
      </c>
      <c r="BP70" s="58" t="str">
        <f t="shared" si="20"/>
        <v/>
      </c>
      <c r="BQ70" s="58" t="str">
        <f t="shared" si="21"/>
        <v/>
      </c>
      <c r="BR70" s="58" t="str">
        <f t="shared" si="22"/>
        <v/>
      </c>
      <c r="BS70" s="59"/>
    </row>
    <row r="71" spans="2:71" ht="13.15" customHeight="1" x14ac:dyDescent="0.2">
      <c r="B71" s="136"/>
      <c r="C71" s="136"/>
      <c r="D71" s="136"/>
      <c r="E71" s="136"/>
      <c r="F71" s="136"/>
      <c r="G71" s="136"/>
      <c r="H71" s="136"/>
      <c r="I71" s="136"/>
      <c r="J71" s="136"/>
      <c r="K71" s="137"/>
      <c r="L71" s="137"/>
      <c r="M71" s="137"/>
      <c r="O71" s="47" t="str">
        <f t="shared" si="8"/>
        <v/>
      </c>
      <c r="P71" s="53" t="str">
        <f t="shared" si="9"/>
        <v/>
      </c>
      <c r="Q71" s="169"/>
      <c r="R71" s="170"/>
      <c r="S71" s="170"/>
      <c r="T71" s="170"/>
      <c r="U71" s="171"/>
      <c r="V71" s="168"/>
      <c r="W71" s="54" t="str">
        <f t="shared" si="37"/>
        <v/>
      </c>
      <c r="X71" s="47" t="str">
        <f t="shared" ref="X71:X134" si="39">IF(Y71="","",INT((Y71-DATE(YEAR(Y71-WEEKDAY(Y71-1)+4),1,3)+WEEKDAY(DATE(YEAR(Y71-WEEKDAY(Y71-1)+4),1,3))+5)/7)
)</f>
        <v/>
      </c>
      <c r="Y71" s="53" t="str">
        <f t="shared" si="10"/>
        <v/>
      </c>
      <c r="Z71" s="169"/>
      <c r="AA71" s="170"/>
      <c r="AB71" s="170"/>
      <c r="AC71" s="170"/>
      <c r="AD71" s="171"/>
      <c r="AE71" s="168"/>
      <c r="AF71" s="54" t="str">
        <f t="shared" si="38"/>
        <v/>
      </c>
      <c r="AG71" s="24"/>
      <c r="AH71" s="24"/>
      <c r="AI71" s="62"/>
      <c r="AJ71" s="62"/>
      <c r="AK71" s="62"/>
      <c r="AL71" s="62"/>
      <c r="AN71" s="20"/>
      <c r="AP71" s="74">
        <v>6</v>
      </c>
      <c r="AQ71" s="21">
        <v>30</v>
      </c>
      <c r="AS71" s="56">
        <f t="shared" si="23"/>
        <v>0</v>
      </c>
      <c r="AT71" s="56">
        <f t="shared" si="24"/>
        <v>0</v>
      </c>
      <c r="AU71" s="56">
        <f t="shared" si="25"/>
        <v>0</v>
      </c>
      <c r="AV71" s="56">
        <f t="shared" si="26"/>
        <v>0</v>
      </c>
      <c r="AW71" s="56">
        <f t="shared" si="27"/>
        <v>0</v>
      </c>
      <c r="AX71" s="57">
        <f t="shared" si="11"/>
        <v>0</v>
      </c>
      <c r="AY71" s="57">
        <f>SUM($AX$7:AX71)</f>
        <v>0</v>
      </c>
      <c r="AZ71" s="56">
        <f t="shared" ref="AZ71:AZ134" si="40">IF(OR($E$53="",$X71=""),0,IF(AND($B$29&lt;&gt;"",$Z71&lt;1,$Y71&lt;=$E$53,$Y71&gt;=$AP$33,$G$53="",($BF70+$B$29)&lt;=$AP$40),IF($Z71&lt;1,(1-$Z71)*$B$29,IF(AND($E$48="",$Y71&lt;=$E$52,$Y71&lt;=$E$53,$Y71+2&gt;=$AP$33,$Z71&lt;1,$BF70+$B$29&lt;=$AP$40),IF($Z71&lt;1,(1-$Z71)*$B$29,0))),0))</f>
        <v>0</v>
      </c>
      <c r="BA71" s="56">
        <f t="shared" ref="BA71:BA134" si="41">IF(OR($E$53="",$X71=""),0,IF(AND($C$29&lt;&gt;"",$AA71&lt;1,$Y71+1&lt;=$E$53,$Y71+1&gt;=$AP$33,$G$53="",($BF70+$AZ71+$C$29)&lt;=$AP$40),IF($AA71&lt;1,(1-$AA71)*$C$29,IF(AND($E$48="",$Y71+1&lt;=$E$52,$Y71+1&lt;=$E$53,$Y71+2&gt;=$AP$33,$AA71&lt;1,$BF70+$AZ71+$C$29&lt;=$AP$40),IF($AA71&lt;1,(1-$AA71)*$C$29,0))),0))</f>
        <v>0</v>
      </c>
      <c r="BB71" s="56">
        <f t="shared" ref="BB71:BB134" si="42">IF(OR($E$53="",$X71=""),0,IF(AND($D$29&lt;&gt;"",$AB71&lt;1,$Y71+2&lt;=$E$53,$Y71+2&gt;=$AP$33,$G$53="",($BF70+SUM($AZ71:$BA71)+$D$29)&lt;=$AP$40),IF($AB71&lt;1,(1-$AB71)*$D$29,IF(AND($E$48="",$Y71+2&lt;=$E$52,$Y71+2&lt;=$E$53,$Y71+2&gt;=$AP$33,$AB71&lt;1,$BF70+SUM($AZ71:$BA71)+$D$29&lt;=$AP$40),IF($AB71&lt;1,(1-$AB71)*$D$29,0))),0))</f>
        <v>0</v>
      </c>
      <c r="BC71" s="56">
        <f t="shared" ref="BC71:BC134" si="43">IF(OR($E$53="",$X71=""),0,IF(AND($E$29&lt;&gt;"",$AC71&lt;1,$Y71+3&lt;=$E$53,$Y71+3&gt;=$AP$33,$G$53="",($BF70+SUM($AZ71:$BB71)+$E$29)&lt;=$AP$40),IF($AC71&lt;1,(1-$AC71)*$E$29,IF(AND($E$48="",$Y71+3&lt;=$E$52,$Y71&lt;=$E$53,$Y71+2&gt;=$AP$33,$AC71&lt;1,$BF70+SUM($AZ71:$BB71)+$E$29&lt;=$AP$40),IF($AC71&lt;1,(1-$AC71)*$E$29,0))),0))</f>
        <v>0</v>
      </c>
      <c r="BD71" s="56">
        <f t="shared" ref="BD71:BD134" si="44">IF(OR($E$53="",$X71=""),0,IF(AND($F$29&lt;&gt;"",$AD71&lt;1,$Y71+4&lt;=$E$53,$Y71+4&gt;=$AP$33,$G$53="",($BF70+SUM($AZ71:$BC71)+$F$29)&lt;=$AP$40),IF($AD71&lt;1,(1-$AD71)*$F$29,IF(AND($E$48="",$Y71+4&lt;=$E$52,$Y71+4&lt;=$E$53,$Y71+2&gt;=$AP$33,$AD71&lt;1,$BF70+SUM($AZ71:$BC71)+$F$29&lt;=$AP$40),IF($AD71&lt;1,(1-$AD71)*$F$29,0))),0))</f>
        <v>0</v>
      </c>
      <c r="BE71" s="57">
        <f t="shared" si="12"/>
        <v>0</v>
      </c>
      <c r="BF71" s="57">
        <f>SUM($BE$7:BE71)</f>
        <v>0</v>
      </c>
      <c r="BH71" s="58" t="str">
        <f t="shared" si="32"/>
        <v/>
      </c>
      <c r="BI71" s="58" t="str">
        <f t="shared" si="33"/>
        <v/>
      </c>
      <c r="BJ71" s="58" t="str">
        <f t="shared" si="34"/>
        <v/>
      </c>
      <c r="BK71" s="58" t="str">
        <f t="shared" si="35"/>
        <v/>
      </c>
      <c r="BL71" s="58" t="str">
        <f t="shared" si="36"/>
        <v/>
      </c>
      <c r="BN71" s="58" t="str">
        <f t="shared" si="18"/>
        <v/>
      </c>
      <c r="BO71" s="58" t="str">
        <f t="shared" si="19"/>
        <v/>
      </c>
      <c r="BP71" s="58" t="str">
        <f t="shared" si="20"/>
        <v/>
      </c>
      <c r="BQ71" s="58" t="str">
        <f t="shared" si="21"/>
        <v/>
      </c>
      <c r="BR71" s="58" t="str">
        <f t="shared" si="22"/>
        <v/>
      </c>
      <c r="BS71" s="59"/>
    </row>
    <row r="72" spans="2:71" ht="13.15" customHeight="1" x14ac:dyDescent="0.2">
      <c r="B72" s="136"/>
      <c r="C72" s="136"/>
      <c r="D72" s="136"/>
      <c r="E72" s="136"/>
      <c r="F72" s="136"/>
      <c r="G72" s="136"/>
      <c r="H72" s="136"/>
      <c r="I72" s="136"/>
      <c r="J72" s="136"/>
      <c r="K72" s="137"/>
      <c r="L72" s="137"/>
      <c r="M72" s="137"/>
      <c r="O72" s="47" t="str">
        <f t="shared" ref="O72:O135" si="45">IF(P72="","",INT((P72-DATE(YEAR(P72-WEEKDAY(P72-1)+4),1,3)+WEEKDAY(DATE(YEAR(P72-WEEKDAY(P72-1)+4),1,3))+5)/7)
)</f>
        <v/>
      </c>
      <c r="P72" s="53" t="str">
        <f t="shared" ref="P72:P135" si="46">IF(P71="","",IF(P71+7&gt;$E$41,"",P71+7))</f>
        <v/>
      </c>
      <c r="Q72" s="169"/>
      <c r="R72" s="170"/>
      <c r="S72" s="170"/>
      <c r="T72" s="170"/>
      <c r="U72" s="171"/>
      <c r="V72" s="168"/>
      <c r="W72" s="54" t="str">
        <f t="shared" si="37"/>
        <v/>
      </c>
      <c r="X72" s="47" t="str">
        <f t="shared" si="39"/>
        <v/>
      </c>
      <c r="Y72" s="53" t="str">
        <f t="shared" ref="Y72:Y135" si="47">IF(Y71="","",IF(Y71+7&gt;$E$53,"",Y71+7))</f>
        <v/>
      </c>
      <c r="Z72" s="169"/>
      <c r="AA72" s="170"/>
      <c r="AB72" s="170"/>
      <c r="AC72" s="170"/>
      <c r="AD72" s="171"/>
      <c r="AE72" s="168"/>
      <c r="AF72" s="54" t="str">
        <f t="shared" si="38"/>
        <v/>
      </c>
      <c r="AG72" s="24"/>
      <c r="AH72" s="24"/>
      <c r="AI72" s="62"/>
      <c r="AJ72" s="62"/>
      <c r="AK72" s="62"/>
      <c r="AL72" s="62"/>
      <c r="AN72" s="20"/>
      <c r="AP72" s="74">
        <v>7</v>
      </c>
      <c r="AQ72" s="21">
        <v>31</v>
      </c>
      <c r="AS72" s="56">
        <f t="shared" si="23"/>
        <v>0</v>
      </c>
      <c r="AT72" s="56">
        <f t="shared" si="24"/>
        <v>0</v>
      </c>
      <c r="AU72" s="56">
        <f t="shared" si="25"/>
        <v>0</v>
      </c>
      <c r="AV72" s="56">
        <f t="shared" si="26"/>
        <v>0</v>
      </c>
      <c r="AW72" s="56">
        <f t="shared" si="27"/>
        <v>0</v>
      </c>
      <c r="AX72" s="57">
        <f t="shared" ref="AX72:AX110" si="48">SUM(AS72:AW72)</f>
        <v>0</v>
      </c>
      <c r="AY72" s="57">
        <f>SUM($AX$7:AX72)</f>
        <v>0</v>
      </c>
      <c r="AZ72" s="56">
        <f t="shared" si="40"/>
        <v>0</v>
      </c>
      <c r="BA72" s="56">
        <f t="shared" si="41"/>
        <v>0</v>
      </c>
      <c r="BB72" s="56">
        <f t="shared" si="42"/>
        <v>0</v>
      </c>
      <c r="BC72" s="56">
        <f t="shared" si="43"/>
        <v>0</v>
      </c>
      <c r="BD72" s="56">
        <f t="shared" si="44"/>
        <v>0</v>
      </c>
      <c r="BE72" s="57">
        <f t="shared" ref="BE72:BE110" si="49">SUM(AZ72:BD72)</f>
        <v>0</v>
      </c>
      <c r="BF72" s="57">
        <f>SUM($BE$7:BE72)</f>
        <v>0</v>
      </c>
      <c r="BH72" s="58" t="str">
        <f t="shared" si="32"/>
        <v/>
      </c>
      <c r="BI72" s="58" t="str">
        <f t="shared" si="33"/>
        <v/>
      </c>
      <c r="BJ72" s="58" t="str">
        <f t="shared" si="34"/>
        <v/>
      </c>
      <c r="BK72" s="58" t="str">
        <f t="shared" si="35"/>
        <v/>
      </c>
      <c r="BL72" s="58" t="str">
        <f t="shared" si="36"/>
        <v/>
      </c>
      <c r="BN72" s="58" t="str">
        <f t="shared" ref="BN72:BN110" si="50">IF(AZ72=0,"",$Y72)</f>
        <v/>
      </c>
      <c r="BO72" s="58" t="str">
        <f t="shared" ref="BO72:BO110" si="51">IF(BA72=0,"",$Y72+1)</f>
        <v/>
      </c>
      <c r="BP72" s="58" t="str">
        <f t="shared" ref="BP72:BP110" si="52">IF(BB72=0,"",$Y72+2)</f>
        <v/>
      </c>
      <c r="BQ72" s="58" t="str">
        <f t="shared" ref="BQ72:BQ110" si="53">IF(BC72=0,"",$Y72+3)</f>
        <v/>
      </c>
      <c r="BR72" s="58" t="str">
        <f t="shared" ref="BR72:BR110" si="54">IF(BD72=0,"",$Y72+4)</f>
        <v/>
      </c>
      <c r="BS72" s="59"/>
    </row>
    <row r="73" spans="2:71" ht="13.15" customHeight="1" x14ac:dyDescent="0.2">
      <c r="B73" s="136"/>
      <c r="C73" s="136"/>
      <c r="D73" s="136"/>
      <c r="E73" s="136"/>
      <c r="F73" s="136"/>
      <c r="G73" s="136"/>
      <c r="H73" s="136"/>
      <c r="I73" s="136"/>
      <c r="J73" s="136"/>
      <c r="K73" s="137"/>
      <c r="L73" s="137"/>
      <c r="M73" s="137"/>
      <c r="O73" s="47" t="str">
        <f t="shared" si="45"/>
        <v/>
      </c>
      <c r="P73" s="53" t="str">
        <f t="shared" si="46"/>
        <v/>
      </c>
      <c r="Q73" s="169"/>
      <c r="R73" s="170"/>
      <c r="S73" s="170"/>
      <c r="T73" s="170"/>
      <c r="U73" s="171"/>
      <c r="V73" s="168"/>
      <c r="W73" s="54" t="str">
        <f t="shared" si="37"/>
        <v/>
      </c>
      <c r="X73" s="47" t="str">
        <f t="shared" si="39"/>
        <v/>
      </c>
      <c r="Y73" s="53" t="str">
        <f t="shared" si="47"/>
        <v/>
      </c>
      <c r="Z73" s="169"/>
      <c r="AA73" s="170"/>
      <c r="AB73" s="170"/>
      <c r="AC73" s="170"/>
      <c r="AD73" s="171"/>
      <c r="AE73" s="168"/>
      <c r="AF73" s="54" t="str">
        <f t="shared" si="38"/>
        <v/>
      </c>
      <c r="AG73" s="24"/>
      <c r="AH73" s="24"/>
      <c r="AI73" s="62"/>
      <c r="AJ73" s="62"/>
      <c r="AK73" s="62"/>
      <c r="AL73" s="62"/>
      <c r="AN73" s="20"/>
      <c r="AP73" s="74">
        <v>8</v>
      </c>
      <c r="AQ73" s="21">
        <v>31</v>
      </c>
      <c r="AS73" s="56">
        <f t="shared" ref="AS73:AS136" si="55">IF($O73="",0,IF(AND($O73&lt;&gt;"",$B$29&lt;&gt;"",$Q73&lt;1,$P73&lt;=$E$41,$P73&gt;=$E$38,$AS$4="",($AY72+$B$29)&lt;=$I$23),IF($Q73&lt;1,(1-$Q73)*$B$29,IF($Q73="",$B$29,0)),0))</f>
        <v>0</v>
      </c>
      <c r="AT73" s="56">
        <f t="shared" ref="AT73:AT136" si="56">IF($O73="",0,IF(AND($O73&lt;&gt;"",$C$29&lt;&gt;"",$R73&lt;1,$P73+1&lt;=$E$41,$P73+1&gt;=$E$38,$AS$4="",($AY72+$AS73+$C$29)&lt;=$I$23),IF($R73&lt;1,(1-$R73)*$C$29,IF($R73="",$C$29,0)),0))</f>
        <v>0</v>
      </c>
      <c r="AU73" s="56">
        <f t="shared" ref="AU73:AU136" si="57">IF($O73="",0,IF(AND($O73&lt;&gt;"",$D$29&lt;&gt;"",$S73&lt;1,$P73+2&lt;=$E$41,$P73+2&gt;=$E$38,$AS$4="",($AY72+SUM($AS73:$AT73)+$D$29)&lt;=$I$23),IF($S73&lt;1,(1-$S73)*$D$29,IF($S73="",$D$29,0)),0))</f>
        <v>0</v>
      </c>
      <c r="AV73" s="56">
        <f t="shared" ref="AV73:AV136" si="58">IF($O73="",0,IF(AND($O73&lt;&gt;"",$E$29&lt;&gt;"",$T73&lt;1,$P73+3&lt;=$E$41,$P73+3&gt;=$E$38,$AS$4="",($AY72+SUM($AS73:$AU73)+$E$29)&lt;=$I$23),IF($T73&lt;1,(1-$T73)*$E$29,IF($T73="",$E$29,0)),0))</f>
        <v>0</v>
      </c>
      <c r="AW73" s="56">
        <f t="shared" ref="AW73:AW136" si="59">IF($O73="",0,IF(AND($O73&lt;&gt;"",$F$29&lt;&gt;"",$U73&lt;1,$P73+4&lt;=$E$41,$P73+4&gt;=$E$38,$AS$4="",($AY72+SUM($AS73:$AV73)+$F$29)&lt;=$I$23),IF($U73&lt;1,(1-$U73)*$F$29,IF($U73="",$F$29,0)),0))</f>
        <v>0</v>
      </c>
      <c r="AX73" s="57">
        <f t="shared" si="48"/>
        <v>0</v>
      </c>
      <c r="AY73" s="57">
        <f>SUM($AX$7:AX73)</f>
        <v>0</v>
      </c>
      <c r="AZ73" s="56">
        <f t="shared" si="40"/>
        <v>0</v>
      </c>
      <c r="BA73" s="56">
        <f t="shared" si="41"/>
        <v>0</v>
      </c>
      <c r="BB73" s="56">
        <f t="shared" si="42"/>
        <v>0</v>
      </c>
      <c r="BC73" s="56">
        <f t="shared" si="43"/>
        <v>0</v>
      </c>
      <c r="BD73" s="56">
        <f t="shared" si="44"/>
        <v>0</v>
      </c>
      <c r="BE73" s="57">
        <f t="shared" si="49"/>
        <v>0</v>
      </c>
      <c r="BF73" s="57">
        <f>SUM($BE$7:BE73)</f>
        <v>0</v>
      </c>
      <c r="BH73" s="58" t="str">
        <f t="shared" si="32"/>
        <v/>
      </c>
      <c r="BI73" s="58" t="str">
        <f t="shared" si="33"/>
        <v/>
      </c>
      <c r="BJ73" s="58" t="str">
        <f t="shared" si="34"/>
        <v/>
      </c>
      <c r="BK73" s="58" t="str">
        <f t="shared" si="35"/>
        <v/>
      </c>
      <c r="BL73" s="58" t="str">
        <f t="shared" si="36"/>
        <v/>
      </c>
      <c r="BN73" s="58" t="str">
        <f t="shared" si="50"/>
        <v/>
      </c>
      <c r="BO73" s="58" t="str">
        <f t="shared" si="51"/>
        <v/>
      </c>
      <c r="BP73" s="58" t="str">
        <f t="shared" si="52"/>
        <v/>
      </c>
      <c r="BQ73" s="58" t="str">
        <f t="shared" si="53"/>
        <v/>
      </c>
      <c r="BR73" s="58" t="str">
        <f t="shared" si="54"/>
        <v/>
      </c>
      <c r="BS73" s="59"/>
    </row>
    <row r="74" spans="2:71" ht="13.15" customHeight="1" x14ac:dyDescent="0.2">
      <c r="B74" s="136"/>
      <c r="C74" s="136"/>
      <c r="D74" s="136"/>
      <c r="E74" s="136"/>
      <c r="F74" s="136"/>
      <c r="G74" s="136"/>
      <c r="H74" s="136"/>
      <c r="I74" s="136"/>
      <c r="J74" s="136"/>
      <c r="K74" s="137"/>
      <c r="L74" s="137"/>
      <c r="M74" s="131"/>
      <c r="O74" s="47" t="str">
        <f t="shared" si="45"/>
        <v/>
      </c>
      <c r="P74" s="53" t="str">
        <f t="shared" si="46"/>
        <v/>
      </c>
      <c r="Q74" s="169"/>
      <c r="R74" s="170"/>
      <c r="S74" s="170"/>
      <c r="T74" s="170"/>
      <c r="U74" s="171"/>
      <c r="V74" s="168"/>
      <c r="W74" s="54" t="str">
        <f t="shared" si="37"/>
        <v/>
      </c>
      <c r="X74" s="47" t="str">
        <f t="shared" si="39"/>
        <v/>
      </c>
      <c r="Y74" s="53" t="str">
        <f t="shared" si="47"/>
        <v/>
      </c>
      <c r="Z74" s="169"/>
      <c r="AA74" s="170"/>
      <c r="AB74" s="170"/>
      <c r="AC74" s="170"/>
      <c r="AD74" s="171"/>
      <c r="AE74" s="168"/>
      <c r="AF74" s="54" t="str">
        <f t="shared" si="38"/>
        <v/>
      </c>
      <c r="AG74" s="24"/>
      <c r="AH74" s="24"/>
      <c r="AI74" s="62"/>
      <c r="AJ74" s="62"/>
      <c r="AK74" s="62"/>
      <c r="AL74" s="62"/>
      <c r="AN74" s="20"/>
      <c r="AP74" s="74">
        <v>9</v>
      </c>
      <c r="AQ74" s="21">
        <v>30</v>
      </c>
      <c r="AS74" s="56">
        <f t="shared" si="55"/>
        <v>0</v>
      </c>
      <c r="AT74" s="56">
        <f t="shared" si="56"/>
        <v>0</v>
      </c>
      <c r="AU74" s="56">
        <f t="shared" si="57"/>
        <v>0</v>
      </c>
      <c r="AV74" s="56">
        <f t="shared" si="58"/>
        <v>0</v>
      </c>
      <c r="AW74" s="56">
        <f t="shared" si="59"/>
        <v>0</v>
      </c>
      <c r="AX74" s="57">
        <f t="shared" si="48"/>
        <v>0</v>
      </c>
      <c r="AY74" s="57">
        <f>SUM($AX$7:AX74)</f>
        <v>0</v>
      </c>
      <c r="AZ74" s="56">
        <f t="shared" si="40"/>
        <v>0</v>
      </c>
      <c r="BA74" s="56">
        <f t="shared" si="41"/>
        <v>0</v>
      </c>
      <c r="BB74" s="56">
        <f t="shared" si="42"/>
        <v>0</v>
      </c>
      <c r="BC74" s="56">
        <f t="shared" si="43"/>
        <v>0</v>
      </c>
      <c r="BD74" s="56">
        <f t="shared" si="44"/>
        <v>0</v>
      </c>
      <c r="BE74" s="57">
        <f t="shared" si="49"/>
        <v>0</v>
      </c>
      <c r="BF74" s="57">
        <f>SUM($BE$7:BE74)</f>
        <v>0</v>
      </c>
      <c r="BH74" s="58" t="str">
        <f t="shared" si="32"/>
        <v/>
      </c>
      <c r="BI74" s="58" t="str">
        <f t="shared" si="33"/>
        <v/>
      </c>
      <c r="BJ74" s="58" t="str">
        <f t="shared" si="34"/>
        <v/>
      </c>
      <c r="BK74" s="58" t="str">
        <f t="shared" si="35"/>
        <v/>
      </c>
      <c r="BL74" s="58" t="str">
        <f t="shared" si="36"/>
        <v/>
      </c>
      <c r="BN74" s="58" t="str">
        <f t="shared" si="50"/>
        <v/>
      </c>
      <c r="BO74" s="58" t="str">
        <f t="shared" si="51"/>
        <v/>
      </c>
      <c r="BP74" s="58" t="str">
        <f t="shared" si="52"/>
        <v/>
      </c>
      <c r="BQ74" s="58" t="str">
        <f t="shared" si="53"/>
        <v/>
      </c>
      <c r="BR74" s="58" t="str">
        <f t="shared" si="54"/>
        <v/>
      </c>
      <c r="BS74" s="59"/>
    </row>
    <row r="75" spans="2:71" ht="13.15" customHeight="1" x14ac:dyDescent="0.2">
      <c r="B75" s="136"/>
      <c r="C75" s="136"/>
      <c r="D75" s="136"/>
      <c r="E75" s="136"/>
      <c r="F75" s="136"/>
      <c r="G75" s="136"/>
      <c r="H75" s="136"/>
      <c r="I75" s="136"/>
      <c r="J75" s="136"/>
      <c r="K75" s="137"/>
      <c r="L75" s="137"/>
      <c r="M75" s="131"/>
      <c r="O75" s="47" t="str">
        <f t="shared" si="45"/>
        <v/>
      </c>
      <c r="P75" s="53" t="str">
        <f t="shared" si="46"/>
        <v/>
      </c>
      <c r="Q75" s="169"/>
      <c r="R75" s="170"/>
      <c r="S75" s="170"/>
      <c r="T75" s="170"/>
      <c r="U75" s="171"/>
      <c r="V75" s="168"/>
      <c r="W75" s="54" t="str">
        <f t="shared" si="37"/>
        <v/>
      </c>
      <c r="X75" s="47" t="str">
        <f t="shared" si="39"/>
        <v/>
      </c>
      <c r="Y75" s="53" t="str">
        <f t="shared" si="47"/>
        <v/>
      </c>
      <c r="Z75" s="169"/>
      <c r="AA75" s="170"/>
      <c r="AB75" s="170"/>
      <c r="AC75" s="170"/>
      <c r="AD75" s="171"/>
      <c r="AE75" s="168"/>
      <c r="AF75" s="54" t="str">
        <f t="shared" si="38"/>
        <v/>
      </c>
      <c r="AG75" s="24"/>
      <c r="AH75" s="24"/>
      <c r="AI75" s="62"/>
      <c r="AJ75" s="62"/>
      <c r="AK75" s="62"/>
      <c r="AL75" s="62"/>
      <c r="AN75" s="20"/>
      <c r="AP75" s="74">
        <v>10</v>
      </c>
      <c r="AQ75" s="21">
        <v>31</v>
      </c>
      <c r="AS75" s="56">
        <f t="shared" si="55"/>
        <v>0</v>
      </c>
      <c r="AT75" s="56">
        <f t="shared" si="56"/>
        <v>0</v>
      </c>
      <c r="AU75" s="56">
        <f t="shared" si="57"/>
        <v>0</v>
      </c>
      <c r="AV75" s="56">
        <f t="shared" si="58"/>
        <v>0</v>
      </c>
      <c r="AW75" s="56">
        <f t="shared" si="59"/>
        <v>0</v>
      </c>
      <c r="AX75" s="57">
        <f t="shared" si="48"/>
        <v>0</v>
      </c>
      <c r="AY75" s="57">
        <f>SUM($AX$7:AX75)</f>
        <v>0</v>
      </c>
      <c r="AZ75" s="56">
        <f t="shared" si="40"/>
        <v>0</v>
      </c>
      <c r="BA75" s="56">
        <f t="shared" si="41"/>
        <v>0</v>
      </c>
      <c r="BB75" s="56">
        <f t="shared" si="42"/>
        <v>0</v>
      </c>
      <c r="BC75" s="56">
        <f t="shared" si="43"/>
        <v>0</v>
      </c>
      <c r="BD75" s="56">
        <f t="shared" si="44"/>
        <v>0</v>
      </c>
      <c r="BE75" s="57">
        <f t="shared" si="49"/>
        <v>0</v>
      </c>
      <c r="BF75" s="57">
        <f>SUM($BE$7:BE75)</f>
        <v>0</v>
      </c>
      <c r="BH75" s="58" t="str">
        <f t="shared" si="32"/>
        <v/>
      </c>
      <c r="BI75" s="58" t="str">
        <f t="shared" si="33"/>
        <v/>
      </c>
      <c r="BJ75" s="58" t="str">
        <f t="shared" si="34"/>
        <v/>
      </c>
      <c r="BK75" s="58" t="str">
        <f t="shared" si="35"/>
        <v/>
      </c>
      <c r="BL75" s="58" t="str">
        <f t="shared" si="36"/>
        <v/>
      </c>
      <c r="BN75" s="58" t="str">
        <f t="shared" si="50"/>
        <v/>
      </c>
      <c r="BO75" s="58" t="str">
        <f t="shared" si="51"/>
        <v/>
      </c>
      <c r="BP75" s="58" t="str">
        <f t="shared" si="52"/>
        <v/>
      </c>
      <c r="BQ75" s="58" t="str">
        <f t="shared" si="53"/>
        <v/>
      </c>
      <c r="BR75" s="58" t="str">
        <f t="shared" si="54"/>
        <v/>
      </c>
      <c r="BS75" s="59"/>
    </row>
    <row r="76" spans="2:71" ht="13.15" customHeight="1" x14ac:dyDescent="0.2">
      <c r="B76" s="136"/>
      <c r="C76" s="136"/>
      <c r="D76" s="136"/>
      <c r="E76" s="136"/>
      <c r="F76" s="136"/>
      <c r="G76" s="136"/>
      <c r="H76" s="136"/>
      <c r="I76" s="136"/>
      <c r="J76" s="136"/>
      <c r="K76" s="137"/>
      <c r="L76" s="137"/>
      <c r="M76" s="131"/>
      <c r="O76" s="47" t="str">
        <f t="shared" si="45"/>
        <v/>
      </c>
      <c r="P76" s="53" t="str">
        <f t="shared" si="46"/>
        <v/>
      </c>
      <c r="Q76" s="169"/>
      <c r="R76" s="170"/>
      <c r="S76" s="170"/>
      <c r="T76" s="170"/>
      <c r="U76" s="171"/>
      <c r="V76" s="168"/>
      <c r="W76" s="54" t="str">
        <f t="shared" si="37"/>
        <v/>
      </c>
      <c r="X76" s="47" t="str">
        <f t="shared" si="39"/>
        <v/>
      </c>
      <c r="Y76" s="53" t="str">
        <f t="shared" si="47"/>
        <v/>
      </c>
      <c r="Z76" s="169"/>
      <c r="AA76" s="170"/>
      <c r="AB76" s="170"/>
      <c r="AC76" s="170"/>
      <c r="AD76" s="171"/>
      <c r="AE76" s="168"/>
      <c r="AF76" s="54" t="str">
        <f t="shared" si="38"/>
        <v/>
      </c>
      <c r="AG76" s="24"/>
      <c r="AH76" s="24"/>
      <c r="AI76" s="62"/>
      <c r="AJ76" s="62"/>
      <c r="AK76" s="62"/>
      <c r="AL76" s="62"/>
      <c r="AN76" s="20"/>
      <c r="AP76" s="74">
        <v>11</v>
      </c>
      <c r="AQ76" s="21">
        <v>30</v>
      </c>
      <c r="AS76" s="56">
        <f t="shared" si="55"/>
        <v>0</v>
      </c>
      <c r="AT76" s="56">
        <f t="shared" si="56"/>
        <v>0</v>
      </c>
      <c r="AU76" s="56">
        <f t="shared" si="57"/>
        <v>0</v>
      </c>
      <c r="AV76" s="56">
        <f t="shared" si="58"/>
        <v>0</v>
      </c>
      <c r="AW76" s="56">
        <f t="shared" si="59"/>
        <v>0</v>
      </c>
      <c r="AX76" s="57">
        <f t="shared" si="48"/>
        <v>0</v>
      </c>
      <c r="AY76" s="57">
        <f>SUM($AX$7:AX76)</f>
        <v>0</v>
      </c>
      <c r="AZ76" s="56">
        <f t="shared" si="40"/>
        <v>0</v>
      </c>
      <c r="BA76" s="56">
        <f t="shared" si="41"/>
        <v>0</v>
      </c>
      <c r="BB76" s="56">
        <f t="shared" si="42"/>
        <v>0</v>
      </c>
      <c r="BC76" s="56">
        <f t="shared" si="43"/>
        <v>0</v>
      </c>
      <c r="BD76" s="56">
        <f t="shared" si="44"/>
        <v>0</v>
      </c>
      <c r="BE76" s="57">
        <f t="shared" si="49"/>
        <v>0</v>
      </c>
      <c r="BF76" s="57">
        <f>SUM($BE$7:BE76)</f>
        <v>0</v>
      </c>
      <c r="BH76" s="58" t="str">
        <f t="shared" si="32"/>
        <v/>
      </c>
      <c r="BI76" s="58" t="str">
        <f t="shared" si="33"/>
        <v/>
      </c>
      <c r="BJ76" s="58" t="str">
        <f t="shared" si="34"/>
        <v/>
      </c>
      <c r="BK76" s="58" t="str">
        <f t="shared" si="35"/>
        <v/>
      </c>
      <c r="BL76" s="58" t="str">
        <f t="shared" si="36"/>
        <v/>
      </c>
      <c r="BN76" s="58" t="str">
        <f t="shared" si="50"/>
        <v/>
      </c>
      <c r="BO76" s="58" t="str">
        <f t="shared" si="51"/>
        <v/>
      </c>
      <c r="BP76" s="58" t="str">
        <f t="shared" si="52"/>
        <v/>
      </c>
      <c r="BQ76" s="58" t="str">
        <f t="shared" si="53"/>
        <v/>
      </c>
      <c r="BR76" s="58" t="str">
        <f t="shared" si="54"/>
        <v/>
      </c>
      <c r="BS76" s="59"/>
    </row>
    <row r="77" spans="2:71" ht="13.15" customHeight="1" x14ac:dyDescent="0.2">
      <c r="B77" s="130"/>
      <c r="C77" s="136"/>
      <c r="D77" s="136"/>
      <c r="E77" s="136"/>
      <c r="F77" s="136"/>
      <c r="G77" s="136"/>
      <c r="H77" s="136"/>
      <c r="I77" s="136"/>
      <c r="J77" s="136"/>
      <c r="K77" s="137"/>
      <c r="L77" s="137"/>
      <c r="M77" s="128"/>
      <c r="O77" s="47" t="str">
        <f t="shared" si="45"/>
        <v/>
      </c>
      <c r="P77" s="53" t="str">
        <f t="shared" si="46"/>
        <v/>
      </c>
      <c r="Q77" s="169"/>
      <c r="R77" s="170"/>
      <c r="S77" s="170"/>
      <c r="T77" s="170"/>
      <c r="U77" s="171"/>
      <c r="V77" s="168"/>
      <c r="W77" s="54" t="str">
        <f t="shared" si="37"/>
        <v/>
      </c>
      <c r="X77" s="47" t="str">
        <f t="shared" si="39"/>
        <v/>
      </c>
      <c r="Y77" s="53" t="str">
        <f t="shared" si="47"/>
        <v/>
      </c>
      <c r="Z77" s="169"/>
      <c r="AA77" s="170"/>
      <c r="AB77" s="170"/>
      <c r="AC77" s="170"/>
      <c r="AD77" s="171"/>
      <c r="AE77" s="168"/>
      <c r="AF77" s="54" t="str">
        <f t="shared" si="38"/>
        <v/>
      </c>
      <c r="AG77" s="24"/>
      <c r="AH77" s="24"/>
      <c r="AI77" s="62"/>
      <c r="AJ77" s="62"/>
      <c r="AK77" s="62"/>
      <c r="AL77" s="62"/>
      <c r="AN77" s="20"/>
      <c r="AP77" s="74">
        <v>12</v>
      </c>
      <c r="AQ77" s="21">
        <v>31</v>
      </c>
      <c r="AS77" s="56">
        <f t="shared" si="55"/>
        <v>0</v>
      </c>
      <c r="AT77" s="56">
        <f t="shared" si="56"/>
        <v>0</v>
      </c>
      <c r="AU77" s="56">
        <f t="shared" si="57"/>
        <v>0</v>
      </c>
      <c r="AV77" s="56">
        <f t="shared" si="58"/>
        <v>0</v>
      </c>
      <c r="AW77" s="56">
        <f t="shared" si="59"/>
        <v>0</v>
      </c>
      <c r="AX77" s="57">
        <f t="shared" si="48"/>
        <v>0</v>
      </c>
      <c r="AY77" s="57">
        <f>SUM($AX$7:AX77)</f>
        <v>0</v>
      </c>
      <c r="AZ77" s="56">
        <f t="shared" si="40"/>
        <v>0</v>
      </c>
      <c r="BA77" s="56">
        <f t="shared" si="41"/>
        <v>0</v>
      </c>
      <c r="BB77" s="56">
        <f t="shared" si="42"/>
        <v>0</v>
      </c>
      <c r="BC77" s="56">
        <f t="shared" si="43"/>
        <v>0</v>
      </c>
      <c r="BD77" s="56">
        <f t="shared" si="44"/>
        <v>0</v>
      </c>
      <c r="BE77" s="57">
        <f t="shared" si="49"/>
        <v>0</v>
      </c>
      <c r="BF77" s="57">
        <f>SUM($BE$7:BE77)</f>
        <v>0</v>
      </c>
      <c r="BH77" s="58" t="str">
        <f t="shared" si="32"/>
        <v/>
      </c>
      <c r="BI77" s="58" t="str">
        <f t="shared" si="33"/>
        <v/>
      </c>
      <c r="BJ77" s="58" t="str">
        <f t="shared" si="34"/>
        <v/>
      </c>
      <c r="BK77" s="58" t="str">
        <f t="shared" si="35"/>
        <v/>
      </c>
      <c r="BL77" s="58" t="str">
        <f t="shared" si="36"/>
        <v/>
      </c>
      <c r="BN77" s="58" t="str">
        <f t="shared" si="50"/>
        <v/>
      </c>
      <c r="BO77" s="58" t="str">
        <f t="shared" si="51"/>
        <v/>
      </c>
      <c r="BP77" s="58" t="str">
        <f t="shared" si="52"/>
        <v/>
      </c>
      <c r="BQ77" s="58" t="str">
        <f t="shared" si="53"/>
        <v/>
      </c>
      <c r="BR77" s="58" t="str">
        <f t="shared" si="54"/>
        <v/>
      </c>
      <c r="BS77" s="59"/>
    </row>
    <row r="78" spans="2:71" ht="13.15" customHeight="1" x14ac:dyDescent="0.2">
      <c r="B78" s="136"/>
      <c r="C78" s="136"/>
      <c r="D78" s="136"/>
      <c r="E78" s="136"/>
      <c r="F78" s="136"/>
      <c r="G78" s="136"/>
      <c r="H78" s="136"/>
      <c r="I78" s="136"/>
      <c r="J78" s="136"/>
      <c r="K78" s="137"/>
      <c r="L78" s="137"/>
      <c r="M78" s="128"/>
      <c r="O78" s="47" t="str">
        <f t="shared" si="45"/>
        <v/>
      </c>
      <c r="P78" s="53" t="str">
        <f t="shared" si="46"/>
        <v/>
      </c>
      <c r="Q78" s="169"/>
      <c r="R78" s="170"/>
      <c r="S78" s="170"/>
      <c r="T78" s="170"/>
      <c r="U78" s="171"/>
      <c r="V78" s="168"/>
      <c r="W78" s="54" t="str">
        <f t="shared" si="37"/>
        <v/>
      </c>
      <c r="X78" s="47" t="str">
        <f t="shared" si="39"/>
        <v/>
      </c>
      <c r="Y78" s="53" t="str">
        <f t="shared" si="47"/>
        <v/>
      </c>
      <c r="Z78" s="169"/>
      <c r="AA78" s="170"/>
      <c r="AB78" s="170"/>
      <c r="AC78" s="170"/>
      <c r="AD78" s="171"/>
      <c r="AE78" s="168"/>
      <c r="AF78" s="54" t="str">
        <f t="shared" si="38"/>
        <v/>
      </c>
      <c r="AG78" s="24"/>
      <c r="AH78" s="24"/>
      <c r="AI78" s="62"/>
      <c r="AJ78" s="62"/>
      <c r="AK78" s="62"/>
      <c r="AL78" s="62"/>
      <c r="AN78" s="20"/>
      <c r="AS78" s="56">
        <f t="shared" si="55"/>
        <v>0</v>
      </c>
      <c r="AT78" s="56">
        <f t="shared" si="56"/>
        <v>0</v>
      </c>
      <c r="AU78" s="56">
        <f t="shared" si="57"/>
        <v>0</v>
      </c>
      <c r="AV78" s="56">
        <f t="shared" si="58"/>
        <v>0</v>
      </c>
      <c r="AW78" s="56">
        <f t="shared" si="59"/>
        <v>0</v>
      </c>
      <c r="AX78" s="57">
        <f t="shared" si="48"/>
        <v>0</v>
      </c>
      <c r="AY78" s="57">
        <f>SUM($AX$7:AX78)</f>
        <v>0</v>
      </c>
      <c r="AZ78" s="56">
        <f t="shared" si="40"/>
        <v>0</v>
      </c>
      <c r="BA78" s="56">
        <f t="shared" si="41"/>
        <v>0</v>
      </c>
      <c r="BB78" s="56">
        <f t="shared" si="42"/>
        <v>0</v>
      </c>
      <c r="BC78" s="56">
        <f t="shared" si="43"/>
        <v>0</v>
      </c>
      <c r="BD78" s="56">
        <f t="shared" si="44"/>
        <v>0</v>
      </c>
      <c r="BE78" s="57">
        <f t="shared" si="49"/>
        <v>0</v>
      </c>
      <c r="BF78" s="57">
        <f>SUM($BE$7:BE78)</f>
        <v>0</v>
      </c>
      <c r="BH78" s="58" t="str">
        <f t="shared" si="32"/>
        <v/>
      </c>
      <c r="BI78" s="58" t="str">
        <f t="shared" si="33"/>
        <v/>
      </c>
      <c r="BJ78" s="58" t="str">
        <f t="shared" si="34"/>
        <v/>
      </c>
      <c r="BK78" s="58" t="str">
        <f t="shared" si="35"/>
        <v/>
      </c>
      <c r="BL78" s="58" t="str">
        <f t="shared" si="36"/>
        <v/>
      </c>
      <c r="BN78" s="58" t="str">
        <f t="shared" si="50"/>
        <v/>
      </c>
      <c r="BO78" s="58" t="str">
        <f t="shared" si="51"/>
        <v/>
      </c>
      <c r="BP78" s="58" t="str">
        <f t="shared" si="52"/>
        <v/>
      </c>
      <c r="BQ78" s="58" t="str">
        <f t="shared" si="53"/>
        <v/>
      </c>
      <c r="BR78" s="58" t="str">
        <f t="shared" si="54"/>
        <v/>
      </c>
      <c r="BS78" s="59"/>
    </row>
    <row r="79" spans="2:71" ht="13.15" customHeight="1" x14ac:dyDescent="0.2">
      <c r="B79" s="136"/>
      <c r="C79" s="136"/>
      <c r="D79" s="136"/>
      <c r="E79" s="136"/>
      <c r="F79" s="136"/>
      <c r="G79" s="136"/>
      <c r="H79" s="136"/>
      <c r="I79" s="136"/>
      <c r="J79" s="136"/>
      <c r="K79" s="137"/>
      <c r="L79" s="137"/>
      <c r="M79" s="128"/>
      <c r="O79" s="47" t="str">
        <f t="shared" si="45"/>
        <v/>
      </c>
      <c r="P79" s="53" t="str">
        <f t="shared" si="46"/>
        <v/>
      </c>
      <c r="Q79" s="169"/>
      <c r="R79" s="170"/>
      <c r="S79" s="170"/>
      <c r="T79" s="170"/>
      <c r="U79" s="171"/>
      <c r="V79" s="168"/>
      <c r="W79" s="54" t="str">
        <f t="shared" si="37"/>
        <v/>
      </c>
      <c r="X79" s="47" t="str">
        <f t="shared" si="39"/>
        <v/>
      </c>
      <c r="Y79" s="53" t="str">
        <f t="shared" si="47"/>
        <v/>
      </c>
      <c r="Z79" s="169"/>
      <c r="AA79" s="170"/>
      <c r="AB79" s="170"/>
      <c r="AC79" s="170"/>
      <c r="AD79" s="171"/>
      <c r="AE79" s="168"/>
      <c r="AF79" s="54" t="str">
        <f t="shared" si="38"/>
        <v/>
      </c>
      <c r="AG79" s="24"/>
      <c r="AH79" s="24"/>
      <c r="AI79" s="62"/>
      <c r="AJ79" s="62"/>
      <c r="AK79" s="62"/>
      <c r="AL79" s="62"/>
      <c r="AN79" s="20"/>
      <c r="AS79" s="56">
        <f t="shared" si="55"/>
        <v>0</v>
      </c>
      <c r="AT79" s="56">
        <f t="shared" si="56"/>
        <v>0</v>
      </c>
      <c r="AU79" s="56">
        <f t="shared" si="57"/>
        <v>0</v>
      </c>
      <c r="AV79" s="56">
        <f t="shared" si="58"/>
        <v>0</v>
      </c>
      <c r="AW79" s="56">
        <f t="shared" si="59"/>
        <v>0</v>
      </c>
      <c r="AX79" s="57">
        <f t="shared" si="48"/>
        <v>0</v>
      </c>
      <c r="AY79" s="57">
        <f>SUM($AX$7:AX79)</f>
        <v>0</v>
      </c>
      <c r="AZ79" s="56">
        <f t="shared" si="40"/>
        <v>0</v>
      </c>
      <c r="BA79" s="56">
        <f t="shared" si="41"/>
        <v>0</v>
      </c>
      <c r="BB79" s="56">
        <f t="shared" si="42"/>
        <v>0</v>
      </c>
      <c r="BC79" s="56">
        <f t="shared" si="43"/>
        <v>0</v>
      </c>
      <c r="BD79" s="56">
        <f t="shared" si="44"/>
        <v>0</v>
      </c>
      <c r="BE79" s="57">
        <f t="shared" si="49"/>
        <v>0</v>
      </c>
      <c r="BF79" s="57">
        <f>SUM($BE$7:BE79)</f>
        <v>0</v>
      </c>
      <c r="BH79" s="58" t="str">
        <f t="shared" si="32"/>
        <v/>
      </c>
      <c r="BI79" s="58" t="str">
        <f t="shared" si="33"/>
        <v/>
      </c>
      <c r="BJ79" s="58" t="str">
        <f t="shared" si="34"/>
        <v/>
      </c>
      <c r="BK79" s="58" t="str">
        <f t="shared" si="35"/>
        <v/>
      </c>
      <c r="BL79" s="58" t="str">
        <f t="shared" si="36"/>
        <v/>
      </c>
      <c r="BN79" s="58" t="str">
        <f t="shared" si="50"/>
        <v/>
      </c>
      <c r="BO79" s="58" t="str">
        <f t="shared" si="51"/>
        <v/>
      </c>
      <c r="BP79" s="58" t="str">
        <f t="shared" si="52"/>
        <v/>
      </c>
      <c r="BQ79" s="58" t="str">
        <f t="shared" si="53"/>
        <v/>
      </c>
      <c r="BR79" s="58" t="str">
        <f t="shared" si="54"/>
        <v/>
      </c>
      <c r="BS79" s="59"/>
    </row>
    <row r="80" spans="2:71" ht="13.15" customHeight="1" x14ac:dyDescent="0.2">
      <c r="B80" s="136"/>
      <c r="C80" s="136"/>
      <c r="D80" s="136"/>
      <c r="E80" s="136"/>
      <c r="F80" s="136"/>
      <c r="G80" s="136"/>
      <c r="H80" s="136"/>
      <c r="I80" s="136"/>
      <c r="J80" s="136"/>
      <c r="K80" s="137"/>
      <c r="L80" s="137"/>
      <c r="M80" s="128"/>
      <c r="O80" s="47" t="str">
        <f t="shared" si="45"/>
        <v/>
      </c>
      <c r="P80" s="53" t="str">
        <f t="shared" si="46"/>
        <v/>
      </c>
      <c r="Q80" s="169"/>
      <c r="R80" s="170"/>
      <c r="S80" s="170"/>
      <c r="T80" s="170"/>
      <c r="U80" s="171"/>
      <c r="V80" s="168"/>
      <c r="W80" s="54" t="str">
        <f t="shared" si="37"/>
        <v/>
      </c>
      <c r="X80" s="47" t="str">
        <f t="shared" si="39"/>
        <v/>
      </c>
      <c r="Y80" s="53" t="str">
        <f t="shared" si="47"/>
        <v/>
      </c>
      <c r="Z80" s="169"/>
      <c r="AA80" s="170"/>
      <c r="AB80" s="170"/>
      <c r="AC80" s="170"/>
      <c r="AD80" s="171"/>
      <c r="AE80" s="168"/>
      <c r="AF80" s="54" t="str">
        <f t="shared" si="38"/>
        <v/>
      </c>
      <c r="AG80" s="24"/>
      <c r="AH80" s="24"/>
      <c r="AI80" s="62"/>
      <c r="AJ80" s="62"/>
      <c r="AK80" s="62"/>
      <c r="AL80" s="62"/>
      <c r="AN80" s="20"/>
      <c r="AS80" s="56">
        <f t="shared" si="55"/>
        <v>0</v>
      </c>
      <c r="AT80" s="56">
        <f t="shared" si="56"/>
        <v>0</v>
      </c>
      <c r="AU80" s="56">
        <f t="shared" si="57"/>
        <v>0</v>
      </c>
      <c r="AV80" s="56">
        <f t="shared" si="58"/>
        <v>0</v>
      </c>
      <c r="AW80" s="56">
        <f t="shared" si="59"/>
        <v>0</v>
      </c>
      <c r="AX80" s="57">
        <f t="shared" si="48"/>
        <v>0</v>
      </c>
      <c r="AY80" s="57">
        <f>SUM($AX$7:AX80)</f>
        <v>0</v>
      </c>
      <c r="AZ80" s="56">
        <f t="shared" si="40"/>
        <v>0</v>
      </c>
      <c r="BA80" s="56">
        <f t="shared" si="41"/>
        <v>0</v>
      </c>
      <c r="BB80" s="56">
        <f t="shared" si="42"/>
        <v>0</v>
      </c>
      <c r="BC80" s="56">
        <f t="shared" si="43"/>
        <v>0</v>
      </c>
      <c r="BD80" s="56">
        <f t="shared" si="44"/>
        <v>0</v>
      </c>
      <c r="BE80" s="57">
        <f t="shared" si="49"/>
        <v>0</v>
      </c>
      <c r="BF80" s="57">
        <f>SUM($BE$7:BE80)</f>
        <v>0</v>
      </c>
      <c r="BH80" s="58" t="str">
        <f t="shared" si="32"/>
        <v/>
      </c>
      <c r="BI80" s="58" t="str">
        <f t="shared" si="33"/>
        <v/>
      </c>
      <c r="BJ80" s="58" t="str">
        <f t="shared" si="34"/>
        <v/>
      </c>
      <c r="BK80" s="58" t="str">
        <f t="shared" si="35"/>
        <v/>
      </c>
      <c r="BL80" s="58" t="str">
        <f t="shared" si="36"/>
        <v/>
      </c>
      <c r="BN80" s="58" t="str">
        <f t="shared" si="50"/>
        <v/>
      </c>
      <c r="BO80" s="58" t="str">
        <f t="shared" si="51"/>
        <v/>
      </c>
      <c r="BP80" s="58" t="str">
        <f t="shared" si="52"/>
        <v/>
      </c>
      <c r="BQ80" s="58" t="str">
        <f t="shared" si="53"/>
        <v/>
      </c>
      <c r="BR80" s="58" t="str">
        <f t="shared" si="54"/>
        <v/>
      </c>
      <c r="BS80" s="59"/>
    </row>
    <row r="81" spans="2:71" ht="13.15" customHeight="1" x14ac:dyDescent="0.2">
      <c r="B81" s="137"/>
      <c r="C81" s="137"/>
      <c r="D81" s="137"/>
      <c r="E81" s="137"/>
      <c r="F81" s="137"/>
      <c r="G81" s="136"/>
      <c r="H81" s="136"/>
      <c r="I81" s="136"/>
      <c r="J81" s="136"/>
      <c r="K81" s="137"/>
      <c r="L81" s="137"/>
      <c r="M81" s="128"/>
      <c r="O81" s="47" t="str">
        <f t="shared" si="45"/>
        <v/>
      </c>
      <c r="P81" s="53" t="str">
        <f t="shared" si="46"/>
        <v/>
      </c>
      <c r="Q81" s="169"/>
      <c r="R81" s="170"/>
      <c r="S81" s="170"/>
      <c r="T81" s="170"/>
      <c r="U81" s="171"/>
      <c r="V81" s="168"/>
      <c r="W81" s="54" t="str">
        <f t="shared" si="37"/>
        <v/>
      </c>
      <c r="X81" s="47" t="str">
        <f t="shared" si="39"/>
        <v/>
      </c>
      <c r="Y81" s="53" t="str">
        <f t="shared" si="47"/>
        <v/>
      </c>
      <c r="Z81" s="169"/>
      <c r="AA81" s="170"/>
      <c r="AB81" s="170"/>
      <c r="AC81" s="170"/>
      <c r="AD81" s="171"/>
      <c r="AE81" s="168"/>
      <c r="AF81" s="54" t="str">
        <f t="shared" si="38"/>
        <v/>
      </c>
      <c r="AG81" s="24"/>
      <c r="AH81" s="24"/>
      <c r="AI81" s="62"/>
      <c r="AJ81" s="62"/>
      <c r="AK81" s="62"/>
      <c r="AL81" s="62"/>
      <c r="AN81" s="38" t="s">
        <v>138</v>
      </c>
      <c r="AP81" s="74">
        <f>VLOOKUP(MONTH(E41),AP66:AQ77,2,TRUE)</f>
        <v>31</v>
      </c>
      <c r="AQ81" s="21">
        <f>VLOOKUP(MONTH(E53),AP66:AQ77,2,TRUE)</f>
        <v>31</v>
      </c>
      <c r="AS81" s="56">
        <f t="shared" si="55"/>
        <v>0</v>
      </c>
      <c r="AT81" s="56">
        <f t="shared" si="56"/>
        <v>0</v>
      </c>
      <c r="AU81" s="56">
        <f t="shared" si="57"/>
        <v>0</v>
      </c>
      <c r="AV81" s="56">
        <f t="shared" si="58"/>
        <v>0</v>
      </c>
      <c r="AW81" s="56">
        <f t="shared" si="59"/>
        <v>0</v>
      </c>
      <c r="AX81" s="57">
        <f t="shared" si="48"/>
        <v>0</v>
      </c>
      <c r="AY81" s="57">
        <f>SUM($AX$7:AX81)</f>
        <v>0</v>
      </c>
      <c r="AZ81" s="56">
        <f t="shared" si="40"/>
        <v>0</v>
      </c>
      <c r="BA81" s="56">
        <f t="shared" si="41"/>
        <v>0</v>
      </c>
      <c r="BB81" s="56">
        <f t="shared" si="42"/>
        <v>0</v>
      </c>
      <c r="BC81" s="56">
        <f t="shared" si="43"/>
        <v>0</v>
      </c>
      <c r="BD81" s="56">
        <f t="shared" si="44"/>
        <v>0</v>
      </c>
      <c r="BE81" s="57">
        <f t="shared" si="49"/>
        <v>0</v>
      </c>
      <c r="BF81" s="57">
        <f>SUM($BE$7:BE81)</f>
        <v>0</v>
      </c>
      <c r="BH81" s="58" t="str">
        <f t="shared" si="32"/>
        <v/>
      </c>
      <c r="BI81" s="58" t="str">
        <f t="shared" si="33"/>
        <v/>
      </c>
      <c r="BJ81" s="58" t="str">
        <f t="shared" si="34"/>
        <v/>
      </c>
      <c r="BK81" s="58" t="str">
        <f t="shared" si="35"/>
        <v/>
      </c>
      <c r="BL81" s="58" t="str">
        <f t="shared" si="36"/>
        <v/>
      </c>
      <c r="BN81" s="58" t="str">
        <f t="shared" si="50"/>
        <v/>
      </c>
      <c r="BO81" s="58" t="str">
        <f t="shared" si="51"/>
        <v/>
      </c>
      <c r="BP81" s="58" t="str">
        <f t="shared" si="52"/>
        <v/>
      </c>
      <c r="BQ81" s="58" t="str">
        <f t="shared" si="53"/>
        <v/>
      </c>
      <c r="BR81" s="58" t="str">
        <f t="shared" si="54"/>
        <v/>
      </c>
      <c r="BS81" s="59"/>
    </row>
    <row r="82" spans="2:71" ht="13.15" customHeight="1" x14ac:dyDescent="0.2">
      <c r="B82" s="125"/>
      <c r="C82" s="130"/>
      <c r="D82" s="130"/>
      <c r="E82" s="130"/>
      <c r="F82" s="130"/>
      <c r="G82" s="136"/>
      <c r="H82" s="136"/>
      <c r="I82" s="136"/>
      <c r="J82" s="136"/>
      <c r="K82" s="137"/>
      <c r="L82" s="137"/>
      <c r="M82" s="128"/>
      <c r="O82" s="47" t="str">
        <f t="shared" si="45"/>
        <v/>
      </c>
      <c r="P82" s="53" t="str">
        <f t="shared" si="46"/>
        <v/>
      </c>
      <c r="Q82" s="169"/>
      <c r="R82" s="170"/>
      <c r="S82" s="170"/>
      <c r="T82" s="170"/>
      <c r="U82" s="171"/>
      <c r="V82" s="168"/>
      <c r="W82" s="54" t="str">
        <f t="shared" si="37"/>
        <v/>
      </c>
      <c r="X82" s="47" t="str">
        <f t="shared" si="39"/>
        <v/>
      </c>
      <c r="Y82" s="53" t="str">
        <f t="shared" si="47"/>
        <v/>
      </c>
      <c r="Z82" s="169"/>
      <c r="AA82" s="170"/>
      <c r="AB82" s="170"/>
      <c r="AC82" s="170"/>
      <c r="AD82" s="171"/>
      <c r="AE82" s="168"/>
      <c r="AF82" s="54" t="str">
        <f t="shared" si="38"/>
        <v/>
      </c>
      <c r="AG82" s="24"/>
      <c r="AH82" s="24"/>
      <c r="AI82" s="62"/>
      <c r="AJ82" s="62"/>
      <c r="AK82" s="62"/>
      <c r="AL82" s="62"/>
      <c r="AN82" s="38" t="s">
        <v>140</v>
      </c>
      <c r="AP82" s="74">
        <f>IF(H29&gt;0,(IF(E38&gt;0,TRUNC((DATEDIF(E38,E41+1,"m"))),0)),0)</f>
        <v>0</v>
      </c>
      <c r="AQ82" s="21">
        <f>IF(H29&gt;0,(IF(AQ60&gt;0,TRUNC((DATEDIF(AQ60,E53+1,"m"))),0)),0)</f>
        <v>0</v>
      </c>
      <c r="AS82" s="56">
        <f t="shared" si="55"/>
        <v>0</v>
      </c>
      <c r="AT82" s="56">
        <f t="shared" si="56"/>
        <v>0</v>
      </c>
      <c r="AU82" s="56">
        <f t="shared" si="57"/>
        <v>0</v>
      </c>
      <c r="AV82" s="56">
        <f t="shared" si="58"/>
        <v>0</v>
      </c>
      <c r="AW82" s="56">
        <f t="shared" si="59"/>
        <v>0</v>
      </c>
      <c r="AX82" s="57">
        <f t="shared" si="48"/>
        <v>0</v>
      </c>
      <c r="AY82" s="57">
        <f>SUM($AX$7:AX82)</f>
        <v>0</v>
      </c>
      <c r="AZ82" s="56">
        <f t="shared" si="40"/>
        <v>0</v>
      </c>
      <c r="BA82" s="56">
        <f t="shared" si="41"/>
        <v>0</v>
      </c>
      <c r="BB82" s="56">
        <f t="shared" si="42"/>
        <v>0</v>
      </c>
      <c r="BC82" s="56">
        <f t="shared" si="43"/>
        <v>0</v>
      </c>
      <c r="BD82" s="56">
        <f t="shared" si="44"/>
        <v>0</v>
      </c>
      <c r="BE82" s="57">
        <f t="shared" si="49"/>
        <v>0</v>
      </c>
      <c r="BF82" s="57">
        <f>SUM($BE$7:BE82)</f>
        <v>0</v>
      </c>
      <c r="BH82" s="58" t="str">
        <f t="shared" si="32"/>
        <v/>
      </c>
      <c r="BI82" s="58" t="str">
        <f t="shared" si="33"/>
        <v/>
      </c>
      <c r="BJ82" s="58" t="str">
        <f t="shared" si="34"/>
        <v/>
      </c>
      <c r="BK82" s="58" t="str">
        <f t="shared" si="35"/>
        <v/>
      </c>
      <c r="BL82" s="58" t="str">
        <f t="shared" si="36"/>
        <v/>
      </c>
      <c r="BN82" s="58" t="str">
        <f t="shared" si="50"/>
        <v/>
      </c>
      <c r="BO82" s="58" t="str">
        <f t="shared" si="51"/>
        <v/>
      </c>
      <c r="BP82" s="58" t="str">
        <f t="shared" si="52"/>
        <v/>
      </c>
      <c r="BQ82" s="58" t="str">
        <f t="shared" si="53"/>
        <v/>
      </c>
      <c r="BR82" s="58" t="str">
        <f t="shared" si="54"/>
        <v/>
      </c>
      <c r="BS82" s="59"/>
    </row>
    <row r="83" spans="2:71" ht="13.15" customHeight="1" x14ac:dyDescent="0.2">
      <c r="B83" s="138"/>
      <c r="C83" s="139"/>
      <c r="D83" s="139"/>
      <c r="E83" s="139"/>
      <c r="F83" s="139"/>
      <c r="G83" s="137"/>
      <c r="H83" s="137"/>
      <c r="I83" s="137"/>
      <c r="J83" s="137"/>
      <c r="K83" s="137"/>
      <c r="L83" s="137"/>
      <c r="M83" s="128"/>
      <c r="O83" s="47" t="str">
        <f t="shared" si="45"/>
        <v/>
      </c>
      <c r="P83" s="53" t="str">
        <f t="shared" si="46"/>
        <v/>
      </c>
      <c r="Q83" s="169"/>
      <c r="R83" s="170"/>
      <c r="S83" s="170"/>
      <c r="T83" s="170"/>
      <c r="U83" s="171"/>
      <c r="V83" s="168"/>
      <c r="W83" s="54" t="str">
        <f t="shared" si="37"/>
        <v/>
      </c>
      <c r="X83" s="47" t="str">
        <f t="shared" si="39"/>
        <v/>
      </c>
      <c r="Y83" s="53" t="str">
        <f t="shared" si="47"/>
        <v/>
      </c>
      <c r="Z83" s="169"/>
      <c r="AA83" s="170"/>
      <c r="AB83" s="170"/>
      <c r="AC83" s="170"/>
      <c r="AD83" s="171"/>
      <c r="AE83" s="168"/>
      <c r="AF83" s="54" t="str">
        <f t="shared" si="38"/>
        <v/>
      </c>
      <c r="AG83" s="24"/>
      <c r="AH83" s="24"/>
      <c r="AI83" s="62"/>
      <c r="AJ83" s="62"/>
      <c r="AK83" s="62"/>
      <c r="AL83" s="62"/>
      <c r="AN83" s="38" t="s">
        <v>139</v>
      </c>
      <c r="AP83" s="74">
        <f>IF(H29&gt;0,IF(E38&gt;0,TRUNC((DATEDIF(E38,E41+1,"md"))),0),0)</f>
        <v>0</v>
      </c>
      <c r="AQ83" s="21">
        <f>IF(H29&gt;0,IF(AQ60&gt;0,TRUNC((DATEDIF(AQ60,E53+1,"md"))),0),0)</f>
        <v>0</v>
      </c>
      <c r="AS83" s="56">
        <f t="shared" si="55"/>
        <v>0</v>
      </c>
      <c r="AT83" s="56">
        <f t="shared" si="56"/>
        <v>0</v>
      </c>
      <c r="AU83" s="56">
        <f t="shared" si="57"/>
        <v>0</v>
      </c>
      <c r="AV83" s="56">
        <f t="shared" si="58"/>
        <v>0</v>
      </c>
      <c r="AW83" s="56">
        <f t="shared" si="59"/>
        <v>0</v>
      </c>
      <c r="AX83" s="57">
        <f t="shared" si="48"/>
        <v>0</v>
      </c>
      <c r="AY83" s="57">
        <f>SUM($AX$7:AX83)</f>
        <v>0</v>
      </c>
      <c r="AZ83" s="56">
        <f t="shared" si="40"/>
        <v>0</v>
      </c>
      <c r="BA83" s="56">
        <f t="shared" si="41"/>
        <v>0</v>
      </c>
      <c r="BB83" s="56">
        <f t="shared" si="42"/>
        <v>0</v>
      </c>
      <c r="BC83" s="56">
        <f t="shared" si="43"/>
        <v>0</v>
      </c>
      <c r="BD83" s="56">
        <f t="shared" si="44"/>
        <v>0</v>
      </c>
      <c r="BE83" s="57">
        <f t="shared" si="49"/>
        <v>0</v>
      </c>
      <c r="BF83" s="57">
        <f>SUM($BE$7:BE83)</f>
        <v>0</v>
      </c>
      <c r="BH83" s="58" t="str">
        <f t="shared" si="32"/>
        <v/>
      </c>
      <c r="BI83" s="58" t="str">
        <f t="shared" si="33"/>
        <v/>
      </c>
      <c r="BJ83" s="58" t="str">
        <f t="shared" si="34"/>
        <v/>
      </c>
      <c r="BK83" s="58" t="str">
        <f t="shared" si="35"/>
        <v/>
      </c>
      <c r="BL83" s="58" t="str">
        <f t="shared" si="36"/>
        <v/>
      </c>
      <c r="BN83" s="58" t="str">
        <f t="shared" si="50"/>
        <v/>
      </c>
      <c r="BO83" s="58" t="str">
        <f t="shared" si="51"/>
        <v/>
      </c>
      <c r="BP83" s="58" t="str">
        <f t="shared" si="52"/>
        <v/>
      </c>
      <c r="BQ83" s="58" t="str">
        <f t="shared" si="53"/>
        <v/>
      </c>
      <c r="BR83" s="58" t="str">
        <f t="shared" si="54"/>
        <v/>
      </c>
      <c r="BS83" s="59"/>
    </row>
    <row r="84" spans="2:71" ht="13.15" customHeight="1" x14ac:dyDescent="0.2">
      <c r="B84" s="140"/>
      <c r="C84" s="140"/>
      <c r="D84" s="140"/>
      <c r="E84" s="140"/>
      <c r="F84" s="140"/>
      <c r="G84" s="130"/>
      <c r="H84" s="130"/>
      <c r="I84" s="130"/>
      <c r="J84" s="130"/>
      <c r="K84" s="130"/>
      <c r="L84" s="130"/>
      <c r="M84" s="128"/>
      <c r="O84" s="47" t="str">
        <f t="shared" si="45"/>
        <v/>
      </c>
      <c r="P84" s="53" t="str">
        <f t="shared" si="46"/>
        <v/>
      </c>
      <c r="Q84" s="169"/>
      <c r="R84" s="170"/>
      <c r="S84" s="170"/>
      <c r="T84" s="170"/>
      <c r="U84" s="171"/>
      <c r="V84" s="168"/>
      <c r="W84" s="54" t="str">
        <f t="shared" si="37"/>
        <v/>
      </c>
      <c r="X84" s="47" t="str">
        <f t="shared" si="39"/>
        <v/>
      </c>
      <c r="Y84" s="53" t="str">
        <f t="shared" si="47"/>
        <v/>
      </c>
      <c r="Z84" s="169"/>
      <c r="AA84" s="170"/>
      <c r="AB84" s="170"/>
      <c r="AC84" s="170"/>
      <c r="AD84" s="171"/>
      <c r="AE84" s="168"/>
      <c r="AF84" s="54" t="str">
        <f t="shared" si="38"/>
        <v/>
      </c>
      <c r="AG84" s="24"/>
      <c r="AH84" s="24"/>
      <c r="AI84" s="62"/>
      <c r="AJ84" s="62"/>
      <c r="AK84" s="62"/>
      <c r="AL84" s="62"/>
      <c r="AN84" s="38" t="s">
        <v>141</v>
      </c>
      <c r="AP84" s="74">
        <f>AP82+AP83/AP81</f>
        <v>0</v>
      </c>
      <c r="AQ84" s="74">
        <f>AQ82+AQ83/AQ81</f>
        <v>0</v>
      </c>
      <c r="AS84" s="56">
        <f t="shared" si="55"/>
        <v>0</v>
      </c>
      <c r="AT84" s="56">
        <f t="shared" si="56"/>
        <v>0</v>
      </c>
      <c r="AU84" s="56">
        <f t="shared" si="57"/>
        <v>0</v>
      </c>
      <c r="AV84" s="56">
        <f t="shared" si="58"/>
        <v>0</v>
      </c>
      <c r="AW84" s="56">
        <f t="shared" si="59"/>
        <v>0</v>
      </c>
      <c r="AX84" s="57">
        <f t="shared" si="48"/>
        <v>0</v>
      </c>
      <c r="AY84" s="57">
        <f>SUM($AX$7:AX84)</f>
        <v>0</v>
      </c>
      <c r="AZ84" s="56">
        <f t="shared" si="40"/>
        <v>0</v>
      </c>
      <c r="BA84" s="56">
        <f t="shared" si="41"/>
        <v>0</v>
      </c>
      <c r="BB84" s="56">
        <f t="shared" si="42"/>
        <v>0</v>
      </c>
      <c r="BC84" s="56">
        <f t="shared" si="43"/>
        <v>0</v>
      </c>
      <c r="BD84" s="56">
        <f t="shared" si="44"/>
        <v>0</v>
      </c>
      <c r="BE84" s="57">
        <f t="shared" si="49"/>
        <v>0</v>
      </c>
      <c r="BF84" s="57">
        <f>SUM($BE$7:BE84)</f>
        <v>0</v>
      </c>
      <c r="BH84" s="58" t="str">
        <f t="shared" si="32"/>
        <v/>
      </c>
      <c r="BI84" s="58" t="str">
        <f t="shared" si="33"/>
        <v/>
      </c>
      <c r="BJ84" s="58" t="str">
        <f t="shared" si="34"/>
        <v/>
      </c>
      <c r="BK84" s="58" t="str">
        <f t="shared" si="35"/>
        <v/>
      </c>
      <c r="BL84" s="58" t="str">
        <f t="shared" si="36"/>
        <v/>
      </c>
      <c r="BN84" s="58" t="str">
        <f t="shared" si="50"/>
        <v/>
      </c>
      <c r="BO84" s="58" t="str">
        <f t="shared" si="51"/>
        <v/>
      </c>
      <c r="BP84" s="58" t="str">
        <f t="shared" si="52"/>
        <v/>
      </c>
      <c r="BQ84" s="58" t="str">
        <f t="shared" si="53"/>
        <v/>
      </c>
      <c r="BR84" s="58" t="str">
        <f t="shared" si="54"/>
        <v/>
      </c>
      <c r="BS84" s="59"/>
    </row>
    <row r="85" spans="2:71" ht="13.15" customHeight="1" x14ac:dyDescent="0.2">
      <c r="B85" s="140"/>
      <c r="C85" s="140"/>
      <c r="D85" s="140"/>
      <c r="E85" s="140"/>
      <c r="F85" s="140"/>
      <c r="G85" s="139"/>
      <c r="H85" s="139"/>
      <c r="I85" s="139"/>
      <c r="J85" s="139"/>
      <c r="K85" s="139"/>
      <c r="L85" s="139"/>
      <c r="M85" s="128"/>
      <c r="O85" s="47" t="str">
        <f t="shared" si="45"/>
        <v/>
      </c>
      <c r="P85" s="53" t="str">
        <f t="shared" si="46"/>
        <v/>
      </c>
      <c r="Q85" s="169"/>
      <c r="R85" s="170"/>
      <c r="S85" s="170"/>
      <c r="T85" s="170"/>
      <c r="U85" s="171"/>
      <c r="V85" s="168"/>
      <c r="W85" s="54" t="str">
        <f t="shared" si="37"/>
        <v/>
      </c>
      <c r="X85" s="47" t="str">
        <f t="shared" si="39"/>
        <v/>
      </c>
      <c r="Y85" s="53" t="str">
        <f t="shared" si="47"/>
        <v/>
      </c>
      <c r="Z85" s="169"/>
      <c r="AA85" s="170"/>
      <c r="AB85" s="170"/>
      <c r="AC85" s="170"/>
      <c r="AD85" s="171"/>
      <c r="AE85" s="168"/>
      <c r="AF85" s="54" t="str">
        <f t="shared" si="38"/>
        <v/>
      </c>
      <c r="AG85" s="24"/>
      <c r="AH85" s="24"/>
      <c r="AI85" s="62"/>
      <c r="AJ85" s="62"/>
      <c r="AK85" s="62"/>
      <c r="AL85" s="62"/>
      <c r="AN85" s="38"/>
      <c r="AS85" s="56">
        <f t="shared" si="55"/>
        <v>0</v>
      </c>
      <c r="AT85" s="56">
        <f t="shared" si="56"/>
        <v>0</v>
      </c>
      <c r="AU85" s="56">
        <f t="shared" si="57"/>
        <v>0</v>
      </c>
      <c r="AV85" s="56">
        <f t="shared" si="58"/>
        <v>0</v>
      </c>
      <c r="AW85" s="56">
        <f t="shared" si="59"/>
        <v>0</v>
      </c>
      <c r="AX85" s="57">
        <f t="shared" si="48"/>
        <v>0</v>
      </c>
      <c r="AY85" s="57">
        <f>SUM($AX$7:AX85)</f>
        <v>0</v>
      </c>
      <c r="AZ85" s="56">
        <f t="shared" si="40"/>
        <v>0</v>
      </c>
      <c r="BA85" s="56">
        <f t="shared" si="41"/>
        <v>0</v>
      </c>
      <c r="BB85" s="56">
        <f t="shared" si="42"/>
        <v>0</v>
      </c>
      <c r="BC85" s="56">
        <f t="shared" si="43"/>
        <v>0</v>
      </c>
      <c r="BD85" s="56">
        <f t="shared" si="44"/>
        <v>0</v>
      </c>
      <c r="BE85" s="57">
        <f t="shared" si="49"/>
        <v>0</v>
      </c>
      <c r="BF85" s="57">
        <f>SUM($BE$7:BE85)</f>
        <v>0</v>
      </c>
      <c r="BH85" s="58" t="str">
        <f t="shared" si="32"/>
        <v/>
      </c>
      <c r="BI85" s="58" t="str">
        <f t="shared" si="33"/>
        <v/>
      </c>
      <c r="BJ85" s="58" t="str">
        <f t="shared" si="34"/>
        <v/>
      </c>
      <c r="BK85" s="58" t="str">
        <f t="shared" si="35"/>
        <v/>
      </c>
      <c r="BL85" s="58" t="str">
        <f t="shared" si="36"/>
        <v/>
      </c>
      <c r="BN85" s="58" t="str">
        <f t="shared" si="50"/>
        <v/>
      </c>
      <c r="BO85" s="58" t="str">
        <f t="shared" si="51"/>
        <v/>
      </c>
      <c r="BP85" s="58" t="str">
        <f t="shared" si="52"/>
        <v/>
      </c>
      <c r="BQ85" s="58" t="str">
        <f t="shared" si="53"/>
        <v/>
      </c>
      <c r="BR85" s="58" t="str">
        <f t="shared" si="54"/>
        <v/>
      </c>
      <c r="BS85" s="59"/>
    </row>
    <row r="86" spans="2:71" ht="13.15" customHeight="1" x14ac:dyDescent="0.2">
      <c r="B86" s="140"/>
      <c r="C86" s="140"/>
      <c r="D86" s="140"/>
      <c r="E86" s="140"/>
      <c r="F86" s="140"/>
      <c r="G86" s="140"/>
      <c r="H86" s="140"/>
      <c r="I86" s="140"/>
      <c r="J86" s="140"/>
      <c r="K86" s="140"/>
      <c r="L86" s="140"/>
      <c r="O86" s="47" t="str">
        <f t="shared" si="45"/>
        <v/>
      </c>
      <c r="P86" s="53" t="str">
        <f t="shared" si="46"/>
        <v/>
      </c>
      <c r="Q86" s="169"/>
      <c r="R86" s="170"/>
      <c r="S86" s="170"/>
      <c r="T86" s="170"/>
      <c r="U86" s="171"/>
      <c r="V86" s="168"/>
      <c r="W86" s="54" t="str">
        <f t="shared" si="37"/>
        <v/>
      </c>
      <c r="X86" s="47" t="str">
        <f t="shared" si="39"/>
        <v/>
      </c>
      <c r="Y86" s="53" t="str">
        <f t="shared" si="47"/>
        <v/>
      </c>
      <c r="Z86" s="169"/>
      <c r="AA86" s="170"/>
      <c r="AB86" s="170"/>
      <c r="AC86" s="170"/>
      <c r="AD86" s="171"/>
      <c r="AE86" s="168"/>
      <c r="AF86" s="54" t="str">
        <f t="shared" si="38"/>
        <v/>
      </c>
      <c r="AG86" s="24"/>
      <c r="AH86" s="24"/>
      <c r="AI86" s="62"/>
      <c r="AJ86" s="62"/>
      <c r="AK86" s="62"/>
      <c r="AL86" s="62"/>
      <c r="AN86" s="38"/>
      <c r="AS86" s="56">
        <f t="shared" si="55"/>
        <v>0</v>
      </c>
      <c r="AT86" s="56">
        <f t="shared" si="56"/>
        <v>0</v>
      </c>
      <c r="AU86" s="56">
        <f t="shared" si="57"/>
        <v>0</v>
      </c>
      <c r="AV86" s="56">
        <f t="shared" si="58"/>
        <v>0</v>
      </c>
      <c r="AW86" s="56">
        <f t="shared" si="59"/>
        <v>0</v>
      </c>
      <c r="AX86" s="57">
        <f t="shared" si="48"/>
        <v>0</v>
      </c>
      <c r="AY86" s="57">
        <f>SUM($AX$7:AX86)</f>
        <v>0</v>
      </c>
      <c r="AZ86" s="56">
        <f t="shared" si="40"/>
        <v>0</v>
      </c>
      <c r="BA86" s="56">
        <f t="shared" si="41"/>
        <v>0</v>
      </c>
      <c r="BB86" s="56">
        <f t="shared" si="42"/>
        <v>0</v>
      </c>
      <c r="BC86" s="56">
        <f t="shared" si="43"/>
        <v>0</v>
      </c>
      <c r="BD86" s="56">
        <f t="shared" si="44"/>
        <v>0</v>
      </c>
      <c r="BE86" s="57">
        <f t="shared" si="49"/>
        <v>0</v>
      </c>
      <c r="BF86" s="57">
        <f>SUM($BE$7:BE86)</f>
        <v>0</v>
      </c>
      <c r="BH86" s="58" t="str">
        <f t="shared" si="32"/>
        <v/>
      </c>
      <c r="BI86" s="58" t="str">
        <f t="shared" si="33"/>
        <v/>
      </c>
      <c r="BJ86" s="58" t="str">
        <f t="shared" si="34"/>
        <v/>
      </c>
      <c r="BK86" s="58" t="str">
        <f t="shared" si="35"/>
        <v/>
      </c>
      <c r="BL86" s="58" t="str">
        <f t="shared" si="36"/>
        <v/>
      </c>
      <c r="BN86" s="58" t="str">
        <f t="shared" si="50"/>
        <v/>
      </c>
      <c r="BO86" s="58" t="str">
        <f t="shared" si="51"/>
        <v/>
      </c>
      <c r="BP86" s="58" t="str">
        <f t="shared" si="52"/>
        <v/>
      </c>
      <c r="BQ86" s="58" t="str">
        <f t="shared" si="53"/>
        <v/>
      </c>
      <c r="BR86" s="58" t="str">
        <f t="shared" si="54"/>
        <v/>
      </c>
      <c r="BS86" s="59"/>
    </row>
    <row r="87" spans="2:71" ht="13.15" customHeight="1" x14ac:dyDescent="0.2">
      <c r="B87" s="141"/>
      <c r="C87" s="142"/>
      <c r="D87" s="142"/>
      <c r="E87" s="142"/>
      <c r="F87" s="142"/>
      <c r="G87" s="140"/>
      <c r="H87" s="140"/>
      <c r="I87" s="140"/>
      <c r="J87" s="140"/>
      <c r="K87" s="140"/>
      <c r="L87" s="140"/>
      <c r="O87" s="47" t="str">
        <f t="shared" si="45"/>
        <v/>
      </c>
      <c r="P87" s="53" t="str">
        <f t="shared" si="46"/>
        <v/>
      </c>
      <c r="Q87" s="169"/>
      <c r="R87" s="170"/>
      <c r="S87" s="170"/>
      <c r="T87" s="170"/>
      <c r="U87" s="171"/>
      <c r="V87" s="168"/>
      <c r="W87" s="54" t="str">
        <f t="shared" si="37"/>
        <v/>
      </c>
      <c r="X87" s="47" t="str">
        <f t="shared" si="39"/>
        <v/>
      </c>
      <c r="Y87" s="53" t="str">
        <f t="shared" si="47"/>
        <v/>
      </c>
      <c r="Z87" s="169"/>
      <c r="AA87" s="170"/>
      <c r="AB87" s="170"/>
      <c r="AC87" s="170"/>
      <c r="AD87" s="171"/>
      <c r="AE87" s="168"/>
      <c r="AF87" s="54" t="str">
        <f t="shared" si="38"/>
        <v/>
      </c>
      <c r="AG87" s="24"/>
      <c r="AH87" s="24"/>
      <c r="AI87" s="62"/>
      <c r="AJ87" s="62"/>
      <c r="AK87" s="62"/>
      <c r="AL87" s="62"/>
      <c r="AN87" s="38"/>
      <c r="AS87" s="56">
        <f t="shared" si="55"/>
        <v>0</v>
      </c>
      <c r="AT87" s="56">
        <f t="shared" si="56"/>
        <v>0</v>
      </c>
      <c r="AU87" s="56">
        <f t="shared" si="57"/>
        <v>0</v>
      </c>
      <c r="AV87" s="56">
        <f t="shared" si="58"/>
        <v>0</v>
      </c>
      <c r="AW87" s="56">
        <f t="shared" si="59"/>
        <v>0</v>
      </c>
      <c r="AX87" s="57">
        <f t="shared" si="48"/>
        <v>0</v>
      </c>
      <c r="AY87" s="57">
        <f>SUM($AX$7:AX87)</f>
        <v>0</v>
      </c>
      <c r="AZ87" s="56">
        <f t="shared" si="40"/>
        <v>0</v>
      </c>
      <c r="BA87" s="56">
        <f t="shared" si="41"/>
        <v>0</v>
      </c>
      <c r="BB87" s="56">
        <f t="shared" si="42"/>
        <v>0</v>
      </c>
      <c r="BC87" s="56">
        <f t="shared" si="43"/>
        <v>0</v>
      </c>
      <c r="BD87" s="56">
        <f t="shared" si="44"/>
        <v>0</v>
      </c>
      <c r="BE87" s="57">
        <f t="shared" si="49"/>
        <v>0</v>
      </c>
      <c r="BF87" s="57">
        <f>SUM($BE$7:BE87)</f>
        <v>0</v>
      </c>
      <c r="BH87" s="58" t="str">
        <f t="shared" ref="BH87:BH110" si="60">IF(AS87=0,"",$P87)</f>
        <v/>
      </c>
      <c r="BI87" s="58" t="str">
        <f t="shared" ref="BI87:BI110" si="61">IF(AT87=0,"",$P87+1)</f>
        <v/>
      </c>
      <c r="BJ87" s="58" t="str">
        <f t="shared" ref="BJ87:BJ110" si="62">IF(AU87=0,"",$P87+2)</f>
        <v/>
      </c>
      <c r="BK87" s="58" t="str">
        <f t="shared" ref="BK87:BK110" si="63">IF(AV87=0,"",$P87+3)</f>
        <v/>
      </c>
      <c r="BL87" s="58" t="str">
        <f t="shared" ref="BL87:BL110" si="64">IF(AW87=0,"",$P87+4)</f>
        <v/>
      </c>
      <c r="BN87" s="58" t="str">
        <f t="shared" si="50"/>
        <v/>
      </c>
      <c r="BO87" s="58" t="str">
        <f t="shared" si="51"/>
        <v/>
      </c>
      <c r="BP87" s="58" t="str">
        <f t="shared" si="52"/>
        <v/>
      </c>
      <c r="BQ87" s="58" t="str">
        <f t="shared" si="53"/>
        <v/>
      </c>
      <c r="BR87" s="58" t="str">
        <f t="shared" si="54"/>
        <v/>
      </c>
      <c r="BS87" s="59"/>
    </row>
    <row r="88" spans="2:71" ht="13.15" customHeight="1" x14ac:dyDescent="0.2">
      <c r="B88" s="138"/>
      <c r="C88" s="142"/>
      <c r="D88" s="142"/>
      <c r="E88" s="142"/>
      <c r="F88" s="142"/>
      <c r="G88" s="140"/>
      <c r="H88" s="140"/>
      <c r="I88" s="140"/>
      <c r="J88" s="140"/>
      <c r="K88" s="140"/>
      <c r="L88" s="140"/>
      <c r="O88" s="47" t="str">
        <f t="shared" si="45"/>
        <v/>
      </c>
      <c r="P88" s="53" t="str">
        <f t="shared" si="46"/>
        <v/>
      </c>
      <c r="Q88" s="169"/>
      <c r="R88" s="170"/>
      <c r="S88" s="170"/>
      <c r="T88" s="170"/>
      <c r="U88" s="171"/>
      <c r="V88" s="168"/>
      <c r="W88" s="54" t="str">
        <f t="shared" si="37"/>
        <v/>
      </c>
      <c r="X88" s="47" t="str">
        <f t="shared" si="39"/>
        <v/>
      </c>
      <c r="Y88" s="53" t="str">
        <f t="shared" si="47"/>
        <v/>
      </c>
      <c r="Z88" s="169"/>
      <c r="AA88" s="170"/>
      <c r="AB88" s="170"/>
      <c r="AC88" s="170"/>
      <c r="AD88" s="171"/>
      <c r="AE88" s="168"/>
      <c r="AF88" s="54" t="str">
        <f t="shared" si="38"/>
        <v/>
      </c>
      <c r="AG88" s="24"/>
      <c r="AH88" s="24"/>
      <c r="AI88" s="62"/>
      <c r="AJ88" s="62"/>
      <c r="AK88" s="62"/>
      <c r="AL88" s="62"/>
      <c r="AN88" s="20"/>
      <c r="AS88" s="56">
        <f t="shared" si="55"/>
        <v>0</v>
      </c>
      <c r="AT88" s="56">
        <f t="shared" si="56"/>
        <v>0</v>
      </c>
      <c r="AU88" s="56">
        <f t="shared" si="57"/>
        <v>0</v>
      </c>
      <c r="AV88" s="56">
        <f t="shared" si="58"/>
        <v>0</v>
      </c>
      <c r="AW88" s="56">
        <f t="shared" si="59"/>
        <v>0</v>
      </c>
      <c r="AX88" s="57">
        <f t="shared" si="48"/>
        <v>0</v>
      </c>
      <c r="AY88" s="57">
        <f>SUM($AX$7:AX88)</f>
        <v>0</v>
      </c>
      <c r="AZ88" s="56">
        <f t="shared" si="40"/>
        <v>0</v>
      </c>
      <c r="BA88" s="56">
        <f t="shared" si="41"/>
        <v>0</v>
      </c>
      <c r="BB88" s="56">
        <f t="shared" si="42"/>
        <v>0</v>
      </c>
      <c r="BC88" s="56">
        <f t="shared" si="43"/>
        <v>0</v>
      </c>
      <c r="BD88" s="56">
        <f t="shared" si="44"/>
        <v>0</v>
      </c>
      <c r="BE88" s="57">
        <f t="shared" si="49"/>
        <v>0</v>
      </c>
      <c r="BF88" s="57">
        <f>SUM($BE$7:BE88)</f>
        <v>0</v>
      </c>
      <c r="BH88" s="58" t="str">
        <f t="shared" si="60"/>
        <v/>
      </c>
      <c r="BI88" s="58" t="str">
        <f t="shared" si="61"/>
        <v/>
      </c>
      <c r="BJ88" s="58" t="str">
        <f t="shared" si="62"/>
        <v/>
      </c>
      <c r="BK88" s="58" t="str">
        <f t="shared" si="63"/>
        <v/>
      </c>
      <c r="BL88" s="58" t="str">
        <f t="shared" si="64"/>
        <v/>
      </c>
      <c r="BN88" s="58" t="str">
        <f t="shared" si="50"/>
        <v/>
      </c>
      <c r="BO88" s="58" t="str">
        <f t="shared" si="51"/>
        <v/>
      </c>
      <c r="BP88" s="58" t="str">
        <f t="shared" si="52"/>
        <v/>
      </c>
      <c r="BQ88" s="58" t="str">
        <f t="shared" si="53"/>
        <v/>
      </c>
      <c r="BR88" s="58" t="str">
        <f t="shared" si="54"/>
        <v/>
      </c>
      <c r="BS88" s="59"/>
    </row>
    <row r="89" spans="2:71" ht="13.15" customHeight="1" x14ac:dyDescent="0.2">
      <c r="B89" s="138"/>
      <c r="C89" s="142"/>
      <c r="D89" s="142"/>
      <c r="E89" s="142"/>
      <c r="F89" s="142"/>
      <c r="G89" s="142"/>
      <c r="H89" s="142"/>
      <c r="I89" s="142"/>
      <c r="J89" s="142"/>
      <c r="K89" s="142"/>
      <c r="L89" s="142"/>
      <c r="O89" s="47" t="str">
        <f t="shared" si="45"/>
        <v/>
      </c>
      <c r="P89" s="53" t="str">
        <f t="shared" si="46"/>
        <v/>
      </c>
      <c r="Q89" s="169"/>
      <c r="R89" s="170"/>
      <c r="S89" s="170"/>
      <c r="T89" s="170"/>
      <c r="U89" s="171"/>
      <c r="V89" s="168"/>
      <c r="W89" s="54" t="str">
        <f t="shared" si="37"/>
        <v/>
      </c>
      <c r="X89" s="47" t="str">
        <f t="shared" si="39"/>
        <v/>
      </c>
      <c r="Y89" s="53" t="str">
        <f t="shared" si="47"/>
        <v/>
      </c>
      <c r="Z89" s="169"/>
      <c r="AA89" s="170"/>
      <c r="AB89" s="170"/>
      <c r="AC89" s="170"/>
      <c r="AD89" s="171"/>
      <c r="AE89" s="168"/>
      <c r="AF89" s="54" t="str">
        <f t="shared" si="38"/>
        <v/>
      </c>
      <c r="AG89" s="24"/>
      <c r="AH89" s="24"/>
      <c r="AI89" s="62"/>
      <c r="AJ89" s="62"/>
      <c r="AK89" s="62"/>
      <c r="AL89" s="62"/>
      <c r="AN89" s="20"/>
      <c r="AS89" s="56">
        <f t="shared" si="55"/>
        <v>0</v>
      </c>
      <c r="AT89" s="56">
        <f t="shared" si="56"/>
        <v>0</v>
      </c>
      <c r="AU89" s="56">
        <f t="shared" si="57"/>
        <v>0</v>
      </c>
      <c r="AV89" s="56">
        <f t="shared" si="58"/>
        <v>0</v>
      </c>
      <c r="AW89" s="56">
        <f t="shared" si="59"/>
        <v>0</v>
      </c>
      <c r="AX89" s="57">
        <f t="shared" si="48"/>
        <v>0</v>
      </c>
      <c r="AY89" s="57">
        <f>SUM($AX$7:AX89)</f>
        <v>0</v>
      </c>
      <c r="AZ89" s="56">
        <f t="shared" si="40"/>
        <v>0</v>
      </c>
      <c r="BA89" s="56">
        <f t="shared" si="41"/>
        <v>0</v>
      </c>
      <c r="BB89" s="56">
        <f t="shared" si="42"/>
        <v>0</v>
      </c>
      <c r="BC89" s="56">
        <f t="shared" si="43"/>
        <v>0</v>
      </c>
      <c r="BD89" s="56">
        <f t="shared" si="44"/>
        <v>0</v>
      </c>
      <c r="BE89" s="57">
        <f t="shared" si="49"/>
        <v>0</v>
      </c>
      <c r="BF89" s="57">
        <f>SUM($BE$7:BE89)</f>
        <v>0</v>
      </c>
      <c r="BH89" s="58" t="str">
        <f t="shared" si="60"/>
        <v/>
      </c>
      <c r="BI89" s="58" t="str">
        <f t="shared" si="61"/>
        <v/>
      </c>
      <c r="BJ89" s="58" t="str">
        <f t="shared" si="62"/>
        <v/>
      </c>
      <c r="BK89" s="58" t="str">
        <f t="shared" si="63"/>
        <v/>
      </c>
      <c r="BL89" s="58" t="str">
        <f t="shared" si="64"/>
        <v/>
      </c>
      <c r="BN89" s="58" t="str">
        <f t="shared" si="50"/>
        <v/>
      </c>
      <c r="BO89" s="58" t="str">
        <f t="shared" si="51"/>
        <v/>
      </c>
      <c r="BP89" s="58" t="str">
        <f t="shared" si="52"/>
        <v/>
      </c>
      <c r="BQ89" s="58" t="str">
        <f t="shared" si="53"/>
        <v/>
      </c>
      <c r="BR89" s="58" t="str">
        <f t="shared" si="54"/>
        <v/>
      </c>
      <c r="BS89" s="59"/>
    </row>
    <row r="90" spans="2:71" ht="13.15" customHeight="1" x14ac:dyDescent="0.2">
      <c r="B90" s="143"/>
      <c r="C90" s="142"/>
      <c r="D90" s="142"/>
      <c r="E90" s="142"/>
      <c r="F90" s="142"/>
      <c r="G90" s="142"/>
      <c r="H90" s="142"/>
      <c r="I90" s="142"/>
      <c r="J90" s="142"/>
      <c r="K90" s="142"/>
      <c r="L90" s="142"/>
      <c r="O90" s="47" t="str">
        <f t="shared" si="45"/>
        <v/>
      </c>
      <c r="P90" s="53" t="str">
        <f t="shared" si="46"/>
        <v/>
      </c>
      <c r="Q90" s="169"/>
      <c r="R90" s="170"/>
      <c r="S90" s="170"/>
      <c r="T90" s="170"/>
      <c r="U90" s="171"/>
      <c r="V90" s="168"/>
      <c r="W90" s="54" t="str">
        <f t="shared" si="37"/>
        <v/>
      </c>
      <c r="X90" s="47" t="str">
        <f t="shared" si="39"/>
        <v/>
      </c>
      <c r="Y90" s="53" t="str">
        <f t="shared" si="47"/>
        <v/>
      </c>
      <c r="Z90" s="169"/>
      <c r="AA90" s="170"/>
      <c r="AB90" s="170"/>
      <c r="AC90" s="170"/>
      <c r="AD90" s="171"/>
      <c r="AE90" s="168"/>
      <c r="AF90" s="54" t="str">
        <f t="shared" si="38"/>
        <v/>
      </c>
      <c r="AG90" s="24"/>
      <c r="AH90" s="24"/>
      <c r="AI90" s="62"/>
      <c r="AJ90" s="62"/>
      <c r="AK90" s="62"/>
      <c r="AL90" s="62"/>
      <c r="AN90" s="20"/>
      <c r="AS90" s="56">
        <f t="shared" si="55"/>
        <v>0</v>
      </c>
      <c r="AT90" s="56">
        <f t="shared" si="56"/>
        <v>0</v>
      </c>
      <c r="AU90" s="56">
        <f t="shared" si="57"/>
        <v>0</v>
      </c>
      <c r="AV90" s="56">
        <f t="shared" si="58"/>
        <v>0</v>
      </c>
      <c r="AW90" s="56">
        <f t="shared" si="59"/>
        <v>0</v>
      </c>
      <c r="AX90" s="57">
        <f t="shared" si="48"/>
        <v>0</v>
      </c>
      <c r="AY90" s="57">
        <f>SUM($AX$7:AX90)</f>
        <v>0</v>
      </c>
      <c r="AZ90" s="56">
        <f t="shared" si="40"/>
        <v>0</v>
      </c>
      <c r="BA90" s="56">
        <f t="shared" si="41"/>
        <v>0</v>
      </c>
      <c r="BB90" s="56">
        <f t="shared" si="42"/>
        <v>0</v>
      </c>
      <c r="BC90" s="56">
        <f t="shared" si="43"/>
        <v>0</v>
      </c>
      <c r="BD90" s="56">
        <f t="shared" si="44"/>
        <v>0</v>
      </c>
      <c r="BE90" s="57">
        <f t="shared" si="49"/>
        <v>0</v>
      </c>
      <c r="BF90" s="57">
        <f>SUM($BE$7:BE90)</f>
        <v>0</v>
      </c>
      <c r="BH90" s="58" t="str">
        <f t="shared" si="60"/>
        <v/>
      </c>
      <c r="BI90" s="58" t="str">
        <f t="shared" si="61"/>
        <v/>
      </c>
      <c r="BJ90" s="58" t="str">
        <f t="shared" si="62"/>
        <v/>
      </c>
      <c r="BK90" s="58" t="str">
        <f t="shared" si="63"/>
        <v/>
      </c>
      <c r="BL90" s="58" t="str">
        <f t="shared" si="64"/>
        <v/>
      </c>
      <c r="BN90" s="58" t="str">
        <f t="shared" si="50"/>
        <v/>
      </c>
      <c r="BO90" s="58" t="str">
        <f t="shared" si="51"/>
        <v/>
      </c>
      <c r="BP90" s="58" t="str">
        <f t="shared" si="52"/>
        <v/>
      </c>
      <c r="BQ90" s="58" t="str">
        <f t="shared" si="53"/>
        <v/>
      </c>
      <c r="BR90" s="58" t="str">
        <f t="shared" si="54"/>
        <v/>
      </c>
      <c r="BS90" s="59"/>
    </row>
    <row r="91" spans="2:71" ht="13.15" customHeight="1" x14ac:dyDescent="0.2">
      <c r="B91" s="141"/>
      <c r="C91" s="63"/>
      <c r="D91" s="63"/>
      <c r="E91" s="63"/>
      <c r="F91" s="63"/>
      <c r="G91" s="142"/>
      <c r="H91" s="142"/>
      <c r="I91" s="142"/>
      <c r="J91" s="142"/>
      <c r="K91" s="142"/>
      <c r="L91" s="142"/>
      <c r="O91" s="47" t="str">
        <f t="shared" si="45"/>
        <v/>
      </c>
      <c r="P91" s="53" t="str">
        <f t="shared" si="46"/>
        <v/>
      </c>
      <c r="Q91" s="169"/>
      <c r="R91" s="170"/>
      <c r="S91" s="170"/>
      <c r="T91" s="170"/>
      <c r="U91" s="171"/>
      <c r="V91" s="168"/>
      <c r="W91" s="54" t="str">
        <f t="shared" si="37"/>
        <v/>
      </c>
      <c r="X91" s="47" t="str">
        <f t="shared" si="39"/>
        <v/>
      </c>
      <c r="Y91" s="53" t="str">
        <f t="shared" si="47"/>
        <v/>
      </c>
      <c r="Z91" s="169"/>
      <c r="AA91" s="170"/>
      <c r="AB91" s="170"/>
      <c r="AC91" s="170"/>
      <c r="AD91" s="171"/>
      <c r="AE91" s="168"/>
      <c r="AF91" s="54" t="str">
        <f t="shared" si="38"/>
        <v/>
      </c>
      <c r="AG91" s="24"/>
      <c r="AH91" s="24"/>
      <c r="AI91" s="62"/>
      <c r="AJ91" s="62"/>
      <c r="AK91" s="62"/>
      <c r="AL91" s="62"/>
      <c r="AN91" s="20"/>
      <c r="AS91" s="56">
        <f t="shared" si="55"/>
        <v>0</v>
      </c>
      <c r="AT91" s="56">
        <f t="shared" si="56"/>
        <v>0</v>
      </c>
      <c r="AU91" s="56">
        <f t="shared" si="57"/>
        <v>0</v>
      </c>
      <c r="AV91" s="56">
        <f t="shared" si="58"/>
        <v>0</v>
      </c>
      <c r="AW91" s="56">
        <f t="shared" si="59"/>
        <v>0</v>
      </c>
      <c r="AX91" s="57">
        <f t="shared" si="48"/>
        <v>0</v>
      </c>
      <c r="AY91" s="57">
        <f>SUM($AX$7:AX91)</f>
        <v>0</v>
      </c>
      <c r="AZ91" s="56">
        <f t="shared" si="40"/>
        <v>0</v>
      </c>
      <c r="BA91" s="56">
        <f t="shared" si="41"/>
        <v>0</v>
      </c>
      <c r="BB91" s="56">
        <f t="shared" si="42"/>
        <v>0</v>
      </c>
      <c r="BC91" s="56">
        <f t="shared" si="43"/>
        <v>0</v>
      </c>
      <c r="BD91" s="56">
        <f t="shared" si="44"/>
        <v>0</v>
      </c>
      <c r="BE91" s="57">
        <f t="shared" si="49"/>
        <v>0</v>
      </c>
      <c r="BF91" s="57">
        <f>SUM($BE$7:BE91)</f>
        <v>0</v>
      </c>
      <c r="BH91" s="58" t="str">
        <f t="shared" si="60"/>
        <v/>
      </c>
      <c r="BI91" s="58" t="str">
        <f t="shared" si="61"/>
        <v/>
      </c>
      <c r="BJ91" s="58" t="str">
        <f t="shared" si="62"/>
        <v/>
      </c>
      <c r="BK91" s="58" t="str">
        <f t="shared" si="63"/>
        <v/>
      </c>
      <c r="BL91" s="58" t="str">
        <f t="shared" si="64"/>
        <v/>
      </c>
      <c r="BN91" s="58" t="str">
        <f t="shared" si="50"/>
        <v/>
      </c>
      <c r="BO91" s="58" t="str">
        <f t="shared" si="51"/>
        <v/>
      </c>
      <c r="BP91" s="58" t="str">
        <f t="shared" si="52"/>
        <v/>
      </c>
      <c r="BQ91" s="58" t="str">
        <f t="shared" si="53"/>
        <v/>
      </c>
      <c r="BR91" s="58" t="str">
        <f t="shared" si="54"/>
        <v/>
      </c>
      <c r="BS91" s="59"/>
    </row>
    <row r="92" spans="2:71" ht="13.15" customHeight="1" x14ac:dyDescent="0.2">
      <c r="B92" s="63"/>
      <c r="C92" s="63"/>
      <c r="D92" s="63"/>
      <c r="E92" s="63"/>
      <c r="F92" s="63"/>
      <c r="G92" s="142"/>
      <c r="H92" s="142"/>
      <c r="I92" s="142"/>
      <c r="J92" s="142"/>
      <c r="K92" s="142"/>
      <c r="L92" s="142"/>
      <c r="O92" s="47" t="str">
        <f t="shared" si="45"/>
        <v/>
      </c>
      <c r="P92" s="53" t="str">
        <f t="shared" si="46"/>
        <v/>
      </c>
      <c r="Q92" s="169"/>
      <c r="R92" s="170"/>
      <c r="S92" s="170"/>
      <c r="T92" s="170"/>
      <c r="U92" s="171"/>
      <c r="V92" s="168"/>
      <c r="W92" s="54" t="str">
        <f t="shared" si="37"/>
        <v/>
      </c>
      <c r="X92" s="47" t="str">
        <f t="shared" si="39"/>
        <v/>
      </c>
      <c r="Y92" s="53" t="str">
        <f t="shared" si="47"/>
        <v/>
      </c>
      <c r="Z92" s="169"/>
      <c r="AA92" s="170"/>
      <c r="AB92" s="170"/>
      <c r="AC92" s="170"/>
      <c r="AD92" s="171"/>
      <c r="AE92" s="168"/>
      <c r="AF92" s="54" t="str">
        <f t="shared" si="38"/>
        <v/>
      </c>
      <c r="AG92" s="24"/>
      <c r="AH92" s="24"/>
      <c r="AI92" s="62"/>
      <c r="AJ92" s="62"/>
      <c r="AK92" s="62"/>
      <c r="AL92" s="62"/>
      <c r="AN92" s="20"/>
      <c r="AS92" s="56">
        <f t="shared" si="55"/>
        <v>0</v>
      </c>
      <c r="AT92" s="56">
        <f t="shared" si="56"/>
        <v>0</v>
      </c>
      <c r="AU92" s="56">
        <f t="shared" si="57"/>
        <v>0</v>
      </c>
      <c r="AV92" s="56">
        <f t="shared" si="58"/>
        <v>0</v>
      </c>
      <c r="AW92" s="56">
        <f t="shared" si="59"/>
        <v>0</v>
      </c>
      <c r="AX92" s="57">
        <f t="shared" si="48"/>
        <v>0</v>
      </c>
      <c r="AY92" s="57">
        <f>SUM($AX$7:AX92)</f>
        <v>0</v>
      </c>
      <c r="AZ92" s="56">
        <f t="shared" si="40"/>
        <v>0</v>
      </c>
      <c r="BA92" s="56">
        <f t="shared" si="41"/>
        <v>0</v>
      </c>
      <c r="BB92" s="56">
        <f t="shared" si="42"/>
        <v>0</v>
      </c>
      <c r="BC92" s="56">
        <f t="shared" si="43"/>
        <v>0</v>
      </c>
      <c r="BD92" s="56">
        <f t="shared" si="44"/>
        <v>0</v>
      </c>
      <c r="BE92" s="57">
        <f t="shared" si="49"/>
        <v>0</v>
      </c>
      <c r="BF92" s="57">
        <f>SUM($BE$7:BE92)</f>
        <v>0</v>
      </c>
      <c r="BH92" s="58" t="str">
        <f t="shared" si="60"/>
        <v/>
      </c>
      <c r="BI92" s="58" t="str">
        <f t="shared" si="61"/>
        <v/>
      </c>
      <c r="BJ92" s="58" t="str">
        <f t="shared" si="62"/>
        <v/>
      </c>
      <c r="BK92" s="58" t="str">
        <f t="shared" si="63"/>
        <v/>
      </c>
      <c r="BL92" s="58" t="str">
        <f t="shared" si="64"/>
        <v/>
      </c>
      <c r="BN92" s="58" t="str">
        <f t="shared" si="50"/>
        <v/>
      </c>
      <c r="BO92" s="58" t="str">
        <f t="shared" si="51"/>
        <v/>
      </c>
      <c r="BP92" s="58" t="str">
        <f t="shared" si="52"/>
        <v/>
      </c>
      <c r="BQ92" s="58" t="str">
        <f t="shared" si="53"/>
        <v/>
      </c>
      <c r="BR92" s="58" t="str">
        <f t="shared" si="54"/>
        <v/>
      </c>
      <c r="BS92" s="59"/>
    </row>
    <row r="93" spans="2:71" ht="13.15" customHeight="1" x14ac:dyDescent="0.2">
      <c r="G93" s="63"/>
      <c r="H93" s="63"/>
      <c r="I93" s="63"/>
      <c r="J93" s="63"/>
      <c r="K93" s="63"/>
      <c r="L93" s="63"/>
      <c r="O93" s="47" t="str">
        <f t="shared" si="45"/>
        <v/>
      </c>
      <c r="P93" s="53" t="str">
        <f t="shared" si="46"/>
        <v/>
      </c>
      <c r="Q93" s="169"/>
      <c r="R93" s="170"/>
      <c r="S93" s="170"/>
      <c r="T93" s="170"/>
      <c r="U93" s="171"/>
      <c r="V93" s="168"/>
      <c r="W93" s="54" t="str">
        <f t="shared" si="37"/>
        <v/>
      </c>
      <c r="X93" s="47" t="str">
        <f t="shared" si="39"/>
        <v/>
      </c>
      <c r="Y93" s="53" t="str">
        <f t="shared" si="47"/>
        <v/>
      </c>
      <c r="Z93" s="169"/>
      <c r="AA93" s="170"/>
      <c r="AB93" s="170"/>
      <c r="AC93" s="170"/>
      <c r="AD93" s="171"/>
      <c r="AE93" s="168"/>
      <c r="AF93" s="54" t="str">
        <f t="shared" si="38"/>
        <v/>
      </c>
      <c r="AG93" s="24"/>
      <c r="AH93" s="24"/>
      <c r="AI93" s="62"/>
      <c r="AJ93" s="62"/>
      <c r="AK93" s="62"/>
      <c r="AL93" s="62"/>
      <c r="AN93" s="20"/>
      <c r="AS93" s="56">
        <f t="shared" si="55"/>
        <v>0</v>
      </c>
      <c r="AT93" s="56">
        <f t="shared" si="56"/>
        <v>0</v>
      </c>
      <c r="AU93" s="56">
        <f t="shared" si="57"/>
        <v>0</v>
      </c>
      <c r="AV93" s="56">
        <f t="shared" si="58"/>
        <v>0</v>
      </c>
      <c r="AW93" s="56">
        <f t="shared" si="59"/>
        <v>0</v>
      </c>
      <c r="AX93" s="57">
        <f t="shared" si="48"/>
        <v>0</v>
      </c>
      <c r="AY93" s="57">
        <f>SUM($AX$7:AX93)</f>
        <v>0</v>
      </c>
      <c r="AZ93" s="56">
        <f t="shared" si="40"/>
        <v>0</v>
      </c>
      <c r="BA93" s="56">
        <f t="shared" si="41"/>
        <v>0</v>
      </c>
      <c r="BB93" s="56">
        <f t="shared" si="42"/>
        <v>0</v>
      </c>
      <c r="BC93" s="56">
        <f t="shared" si="43"/>
        <v>0</v>
      </c>
      <c r="BD93" s="56">
        <f t="shared" si="44"/>
        <v>0</v>
      </c>
      <c r="BE93" s="57">
        <f t="shared" si="49"/>
        <v>0</v>
      </c>
      <c r="BF93" s="57">
        <f>SUM($BE$7:BE93)</f>
        <v>0</v>
      </c>
      <c r="BH93" s="58" t="str">
        <f t="shared" si="60"/>
        <v/>
      </c>
      <c r="BI93" s="58" t="str">
        <f t="shared" si="61"/>
        <v/>
      </c>
      <c r="BJ93" s="58" t="str">
        <f t="shared" si="62"/>
        <v/>
      </c>
      <c r="BK93" s="58" t="str">
        <f t="shared" si="63"/>
        <v/>
      </c>
      <c r="BL93" s="58" t="str">
        <f t="shared" si="64"/>
        <v/>
      </c>
      <c r="BN93" s="58" t="str">
        <f t="shared" si="50"/>
        <v/>
      </c>
      <c r="BO93" s="58" t="str">
        <f t="shared" si="51"/>
        <v/>
      </c>
      <c r="BP93" s="58" t="str">
        <f t="shared" si="52"/>
        <v/>
      </c>
      <c r="BQ93" s="58" t="str">
        <f t="shared" si="53"/>
        <v/>
      </c>
      <c r="BR93" s="58" t="str">
        <f t="shared" si="54"/>
        <v/>
      </c>
      <c r="BS93" s="59"/>
    </row>
    <row r="94" spans="2:71" ht="13.15" customHeight="1" x14ac:dyDescent="0.2">
      <c r="G94" s="63"/>
      <c r="H94" s="63"/>
      <c r="I94" s="63"/>
      <c r="J94" s="63"/>
      <c r="K94" s="63"/>
      <c r="L94" s="63"/>
      <c r="O94" s="47" t="str">
        <f t="shared" si="45"/>
        <v/>
      </c>
      <c r="P94" s="53" t="str">
        <f t="shared" si="46"/>
        <v/>
      </c>
      <c r="Q94" s="169"/>
      <c r="R94" s="170"/>
      <c r="S94" s="170"/>
      <c r="T94" s="170"/>
      <c r="U94" s="171"/>
      <c r="V94" s="168"/>
      <c r="W94" s="54" t="str">
        <f t="shared" si="37"/>
        <v/>
      </c>
      <c r="X94" s="47" t="str">
        <f t="shared" si="39"/>
        <v/>
      </c>
      <c r="Y94" s="53" t="str">
        <f t="shared" si="47"/>
        <v/>
      </c>
      <c r="Z94" s="169"/>
      <c r="AA94" s="170"/>
      <c r="AB94" s="170"/>
      <c r="AC94" s="170"/>
      <c r="AD94" s="171"/>
      <c r="AE94" s="168"/>
      <c r="AF94" s="54" t="str">
        <f t="shared" si="38"/>
        <v/>
      </c>
      <c r="AG94" s="24"/>
      <c r="AH94" s="24"/>
      <c r="AI94" s="62"/>
      <c r="AJ94" s="62"/>
      <c r="AK94" s="62"/>
      <c r="AL94" s="62"/>
      <c r="AN94" s="20"/>
      <c r="AS94" s="56">
        <f t="shared" si="55"/>
        <v>0</v>
      </c>
      <c r="AT94" s="56">
        <f t="shared" si="56"/>
        <v>0</v>
      </c>
      <c r="AU94" s="56">
        <f t="shared" si="57"/>
        <v>0</v>
      </c>
      <c r="AV94" s="56">
        <f t="shared" si="58"/>
        <v>0</v>
      </c>
      <c r="AW94" s="56">
        <f t="shared" si="59"/>
        <v>0</v>
      </c>
      <c r="AX94" s="57">
        <f t="shared" si="48"/>
        <v>0</v>
      </c>
      <c r="AY94" s="57">
        <f>SUM($AX$7:AX94)</f>
        <v>0</v>
      </c>
      <c r="AZ94" s="56">
        <f t="shared" si="40"/>
        <v>0</v>
      </c>
      <c r="BA94" s="56">
        <f t="shared" si="41"/>
        <v>0</v>
      </c>
      <c r="BB94" s="56">
        <f t="shared" si="42"/>
        <v>0</v>
      </c>
      <c r="BC94" s="56">
        <f t="shared" si="43"/>
        <v>0</v>
      </c>
      <c r="BD94" s="56">
        <f t="shared" si="44"/>
        <v>0</v>
      </c>
      <c r="BE94" s="57">
        <f t="shared" si="49"/>
        <v>0</v>
      </c>
      <c r="BF94" s="57">
        <f>SUM($BE$7:BE94)</f>
        <v>0</v>
      </c>
      <c r="BH94" s="58" t="str">
        <f t="shared" si="60"/>
        <v/>
      </c>
      <c r="BI94" s="58" t="str">
        <f t="shared" si="61"/>
        <v/>
      </c>
      <c r="BJ94" s="58" t="str">
        <f t="shared" si="62"/>
        <v/>
      </c>
      <c r="BK94" s="58" t="str">
        <f t="shared" si="63"/>
        <v/>
      </c>
      <c r="BL94" s="58" t="str">
        <f t="shared" si="64"/>
        <v/>
      </c>
      <c r="BN94" s="58" t="str">
        <f t="shared" si="50"/>
        <v/>
      </c>
      <c r="BO94" s="58" t="str">
        <f t="shared" si="51"/>
        <v/>
      </c>
      <c r="BP94" s="58" t="str">
        <f t="shared" si="52"/>
        <v/>
      </c>
      <c r="BQ94" s="58" t="str">
        <f t="shared" si="53"/>
        <v/>
      </c>
      <c r="BR94" s="58" t="str">
        <f t="shared" si="54"/>
        <v/>
      </c>
      <c r="BS94" s="59"/>
    </row>
    <row r="95" spans="2:71" ht="13.15" customHeight="1" x14ac:dyDescent="0.2">
      <c r="O95" s="47" t="str">
        <f t="shared" si="45"/>
        <v/>
      </c>
      <c r="P95" s="53" t="str">
        <f t="shared" si="46"/>
        <v/>
      </c>
      <c r="Q95" s="169"/>
      <c r="R95" s="170"/>
      <c r="S95" s="170"/>
      <c r="T95" s="170"/>
      <c r="U95" s="171"/>
      <c r="V95" s="168"/>
      <c r="W95" s="54" t="str">
        <f t="shared" si="37"/>
        <v/>
      </c>
      <c r="X95" s="47" t="str">
        <f t="shared" si="39"/>
        <v/>
      </c>
      <c r="Y95" s="53" t="str">
        <f t="shared" si="47"/>
        <v/>
      </c>
      <c r="Z95" s="169"/>
      <c r="AA95" s="170"/>
      <c r="AB95" s="170"/>
      <c r="AC95" s="170"/>
      <c r="AD95" s="171"/>
      <c r="AE95" s="168"/>
      <c r="AF95" s="54" t="str">
        <f t="shared" si="38"/>
        <v/>
      </c>
      <c r="AG95" s="24"/>
      <c r="AH95" s="24"/>
      <c r="AI95" s="62"/>
      <c r="AJ95" s="62"/>
      <c r="AK95" s="62"/>
      <c r="AL95" s="62"/>
      <c r="AN95" s="20"/>
      <c r="AS95" s="56">
        <f t="shared" si="55"/>
        <v>0</v>
      </c>
      <c r="AT95" s="56">
        <f t="shared" si="56"/>
        <v>0</v>
      </c>
      <c r="AU95" s="56">
        <f t="shared" si="57"/>
        <v>0</v>
      </c>
      <c r="AV95" s="56">
        <f t="shared" si="58"/>
        <v>0</v>
      </c>
      <c r="AW95" s="56">
        <f t="shared" si="59"/>
        <v>0</v>
      </c>
      <c r="AX95" s="57">
        <f t="shared" si="48"/>
        <v>0</v>
      </c>
      <c r="AY95" s="57">
        <f>SUM($AX$7:AX95)</f>
        <v>0</v>
      </c>
      <c r="AZ95" s="56">
        <f t="shared" si="40"/>
        <v>0</v>
      </c>
      <c r="BA95" s="56">
        <f t="shared" si="41"/>
        <v>0</v>
      </c>
      <c r="BB95" s="56">
        <f t="shared" si="42"/>
        <v>0</v>
      </c>
      <c r="BC95" s="56">
        <f t="shared" si="43"/>
        <v>0</v>
      </c>
      <c r="BD95" s="56">
        <f t="shared" si="44"/>
        <v>0</v>
      </c>
      <c r="BE95" s="57">
        <f t="shared" si="49"/>
        <v>0</v>
      </c>
      <c r="BF95" s="57">
        <f>SUM($BE$7:BE95)</f>
        <v>0</v>
      </c>
      <c r="BH95" s="58" t="str">
        <f t="shared" si="60"/>
        <v/>
      </c>
      <c r="BI95" s="58" t="str">
        <f t="shared" si="61"/>
        <v/>
      </c>
      <c r="BJ95" s="58" t="str">
        <f t="shared" si="62"/>
        <v/>
      </c>
      <c r="BK95" s="58" t="str">
        <f t="shared" si="63"/>
        <v/>
      </c>
      <c r="BL95" s="58" t="str">
        <f t="shared" si="64"/>
        <v/>
      </c>
      <c r="BN95" s="58" t="str">
        <f t="shared" si="50"/>
        <v/>
      </c>
      <c r="BO95" s="58" t="str">
        <f t="shared" si="51"/>
        <v/>
      </c>
      <c r="BP95" s="58" t="str">
        <f t="shared" si="52"/>
        <v/>
      </c>
      <c r="BQ95" s="58" t="str">
        <f t="shared" si="53"/>
        <v/>
      </c>
      <c r="BR95" s="58" t="str">
        <f t="shared" si="54"/>
        <v/>
      </c>
      <c r="BS95" s="59"/>
    </row>
    <row r="96" spans="2:71" ht="13.15" customHeight="1" x14ac:dyDescent="0.2">
      <c r="O96" s="47" t="str">
        <f t="shared" si="45"/>
        <v/>
      </c>
      <c r="P96" s="53" t="str">
        <f t="shared" si="46"/>
        <v/>
      </c>
      <c r="Q96" s="169"/>
      <c r="R96" s="170"/>
      <c r="S96" s="170"/>
      <c r="T96" s="170"/>
      <c r="U96" s="171"/>
      <c r="V96" s="168"/>
      <c r="W96" s="54" t="str">
        <f t="shared" si="37"/>
        <v/>
      </c>
      <c r="X96" s="47" t="str">
        <f t="shared" si="39"/>
        <v/>
      </c>
      <c r="Y96" s="53" t="str">
        <f t="shared" si="47"/>
        <v/>
      </c>
      <c r="Z96" s="169"/>
      <c r="AA96" s="170"/>
      <c r="AB96" s="170"/>
      <c r="AC96" s="170"/>
      <c r="AD96" s="171"/>
      <c r="AE96" s="168"/>
      <c r="AF96" s="54" t="str">
        <f t="shared" si="38"/>
        <v/>
      </c>
      <c r="AG96" s="24"/>
      <c r="AH96" s="24"/>
      <c r="AI96" s="62"/>
      <c r="AJ96" s="62"/>
      <c r="AK96" s="62"/>
      <c r="AL96" s="62"/>
      <c r="AN96" s="20"/>
      <c r="AS96" s="56">
        <f t="shared" si="55"/>
        <v>0</v>
      </c>
      <c r="AT96" s="56">
        <f t="shared" si="56"/>
        <v>0</v>
      </c>
      <c r="AU96" s="56">
        <f t="shared" si="57"/>
        <v>0</v>
      </c>
      <c r="AV96" s="56">
        <f t="shared" si="58"/>
        <v>0</v>
      </c>
      <c r="AW96" s="56">
        <f t="shared" si="59"/>
        <v>0</v>
      </c>
      <c r="AX96" s="57">
        <f t="shared" si="48"/>
        <v>0</v>
      </c>
      <c r="AY96" s="57">
        <f>SUM($AX$7:AX96)</f>
        <v>0</v>
      </c>
      <c r="AZ96" s="56">
        <f t="shared" si="40"/>
        <v>0</v>
      </c>
      <c r="BA96" s="56">
        <f t="shared" si="41"/>
        <v>0</v>
      </c>
      <c r="BB96" s="56">
        <f t="shared" si="42"/>
        <v>0</v>
      </c>
      <c r="BC96" s="56">
        <f t="shared" si="43"/>
        <v>0</v>
      </c>
      <c r="BD96" s="56">
        <f t="shared" si="44"/>
        <v>0</v>
      </c>
      <c r="BE96" s="57">
        <f t="shared" si="49"/>
        <v>0</v>
      </c>
      <c r="BF96" s="57">
        <f>SUM($BE$7:BE96)</f>
        <v>0</v>
      </c>
      <c r="BH96" s="58" t="str">
        <f t="shared" si="60"/>
        <v/>
      </c>
      <c r="BI96" s="58" t="str">
        <f t="shared" si="61"/>
        <v/>
      </c>
      <c r="BJ96" s="58" t="str">
        <f t="shared" si="62"/>
        <v/>
      </c>
      <c r="BK96" s="58" t="str">
        <f t="shared" si="63"/>
        <v/>
      </c>
      <c r="BL96" s="58" t="str">
        <f t="shared" si="64"/>
        <v/>
      </c>
      <c r="BN96" s="58" t="str">
        <f t="shared" si="50"/>
        <v/>
      </c>
      <c r="BO96" s="58" t="str">
        <f t="shared" si="51"/>
        <v/>
      </c>
      <c r="BP96" s="58" t="str">
        <f t="shared" si="52"/>
        <v/>
      </c>
      <c r="BQ96" s="58" t="str">
        <f t="shared" si="53"/>
        <v/>
      </c>
      <c r="BR96" s="58" t="str">
        <f t="shared" si="54"/>
        <v/>
      </c>
      <c r="BS96" s="59"/>
    </row>
    <row r="97" spans="15:71" ht="13.15" customHeight="1" x14ac:dyDescent="0.2">
      <c r="O97" s="47" t="str">
        <f t="shared" si="45"/>
        <v/>
      </c>
      <c r="P97" s="53" t="str">
        <f t="shared" si="46"/>
        <v/>
      </c>
      <c r="Q97" s="169"/>
      <c r="R97" s="170"/>
      <c r="S97" s="170"/>
      <c r="T97" s="170"/>
      <c r="U97" s="171"/>
      <c r="V97" s="168"/>
      <c r="W97" s="54" t="str">
        <f t="shared" si="37"/>
        <v/>
      </c>
      <c r="X97" s="47" t="str">
        <f t="shared" si="39"/>
        <v/>
      </c>
      <c r="Y97" s="53" t="str">
        <f t="shared" si="47"/>
        <v/>
      </c>
      <c r="Z97" s="169"/>
      <c r="AA97" s="170"/>
      <c r="AB97" s="170"/>
      <c r="AC97" s="170"/>
      <c r="AD97" s="171"/>
      <c r="AE97" s="168"/>
      <c r="AF97" s="54" t="str">
        <f t="shared" si="38"/>
        <v/>
      </c>
      <c r="AG97" s="24"/>
      <c r="AH97" s="24"/>
      <c r="AI97" s="62"/>
      <c r="AJ97" s="62"/>
      <c r="AK97" s="62"/>
      <c r="AL97" s="62"/>
      <c r="AN97" s="20"/>
      <c r="AS97" s="56">
        <f t="shared" si="55"/>
        <v>0</v>
      </c>
      <c r="AT97" s="56">
        <f t="shared" si="56"/>
        <v>0</v>
      </c>
      <c r="AU97" s="56">
        <f t="shared" si="57"/>
        <v>0</v>
      </c>
      <c r="AV97" s="56">
        <f t="shared" si="58"/>
        <v>0</v>
      </c>
      <c r="AW97" s="56">
        <f t="shared" si="59"/>
        <v>0</v>
      </c>
      <c r="AX97" s="57">
        <f t="shared" si="48"/>
        <v>0</v>
      </c>
      <c r="AY97" s="57">
        <f>SUM($AX$7:AX97)</f>
        <v>0</v>
      </c>
      <c r="AZ97" s="56">
        <f t="shared" si="40"/>
        <v>0</v>
      </c>
      <c r="BA97" s="56">
        <f t="shared" si="41"/>
        <v>0</v>
      </c>
      <c r="BB97" s="56">
        <f t="shared" si="42"/>
        <v>0</v>
      </c>
      <c r="BC97" s="56">
        <f t="shared" si="43"/>
        <v>0</v>
      </c>
      <c r="BD97" s="56">
        <f t="shared" si="44"/>
        <v>0</v>
      </c>
      <c r="BE97" s="57">
        <f t="shared" si="49"/>
        <v>0</v>
      </c>
      <c r="BF97" s="57">
        <f>SUM($BE$7:BE97)</f>
        <v>0</v>
      </c>
      <c r="BH97" s="58" t="str">
        <f t="shared" si="60"/>
        <v/>
      </c>
      <c r="BI97" s="58" t="str">
        <f t="shared" si="61"/>
        <v/>
      </c>
      <c r="BJ97" s="58" t="str">
        <f t="shared" si="62"/>
        <v/>
      </c>
      <c r="BK97" s="58" t="str">
        <f t="shared" si="63"/>
        <v/>
      </c>
      <c r="BL97" s="58" t="str">
        <f t="shared" si="64"/>
        <v/>
      </c>
      <c r="BN97" s="58" t="str">
        <f t="shared" si="50"/>
        <v/>
      </c>
      <c r="BO97" s="58" t="str">
        <f t="shared" si="51"/>
        <v/>
      </c>
      <c r="BP97" s="58" t="str">
        <f t="shared" si="52"/>
        <v/>
      </c>
      <c r="BQ97" s="58" t="str">
        <f t="shared" si="53"/>
        <v/>
      </c>
      <c r="BR97" s="58" t="str">
        <f t="shared" si="54"/>
        <v/>
      </c>
      <c r="BS97" s="59"/>
    </row>
    <row r="98" spans="15:71" ht="13.15" customHeight="1" x14ac:dyDescent="0.2">
      <c r="O98" s="47" t="str">
        <f t="shared" si="45"/>
        <v/>
      </c>
      <c r="P98" s="53" t="str">
        <f t="shared" si="46"/>
        <v/>
      </c>
      <c r="Q98" s="169"/>
      <c r="R98" s="170"/>
      <c r="S98" s="170"/>
      <c r="T98" s="170"/>
      <c r="U98" s="171"/>
      <c r="V98" s="168"/>
      <c r="W98" s="54" t="str">
        <f t="shared" si="37"/>
        <v/>
      </c>
      <c r="X98" s="47" t="str">
        <f t="shared" si="39"/>
        <v/>
      </c>
      <c r="Y98" s="53" t="str">
        <f t="shared" si="47"/>
        <v/>
      </c>
      <c r="Z98" s="169"/>
      <c r="AA98" s="170"/>
      <c r="AB98" s="170"/>
      <c r="AC98" s="170"/>
      <c r="AD98" s="171"/>
      <c r="AE98" s="168"/>
      <c r="AF98" s="54" t="str">
        <f t="shared" si="38"/>
        <v/>
      </c>
      <c r="AG98" s="24"/>
      <c r="AH98" s="24"/>
      <c r="AI98" s="62"/>
      <c r="AJ98" s="62"/>
      <c r="AK98" s="62"/>
      <c r="AL98" s="62"/>
      <c r="AN98" s="20"/>
      <c r="AS98" s="56">
        <f t="shared" si="55"/>
        <v>0</v>
      </c>
      <c r="AT98" s="56">
        <f t="shared" si="56"/>
        <v>0</v>
      </c>
      <c r="AU98" s="56">
        <f t="shared" si="57"/>
        <v>0</v>
      </c>
      <c r="AV98" s="56">
        <f t="shared" si="58"/>
        <v>0</v>
      </c>
      <c r="AW98" s="56">
        <f t="shared" si="59"/>
        <v>0</v>
      </c>
      <c r="AX98" s="57">
        <f t="shared" si="48"/>
        <v>0</v>
      </c>
      <c r="AY98" s="57">
        <f>SUM($AX$7:AX98)</f>
        <v>0</v>
      </c>
      <c r="AZ98" s="56">
        <f t="shared" si="40"/>
        <v>0</v>
      </c>
      <c r="BA98" s="56">
        <f t="shared" si="41"/>
        <v>0</v>
      </c>
      <c r="BB98" s="56">
        <f t="shared" si="42"/>
        <v>0</v>
      </c>
      <c r="BC98" s="56">
        <f t="shared" si="43"/>
        <v>0</v>
      </c>
      <c r="BD98" s="56">
        <f t="shared" si="44"/>
        <v>0</v>
      </c>
      <c r="BE98" s="57">
        <f t="shared" si="49"/>
        <v>0</v>
      </c>
      <c r="BF98" s="57">
        <f>SUM($BE$7:BE98)</f>
        <v>0</v>
      </c>
      <c r="BH98" s="58" t="str">
        <f t="shared" si="60"/>
        <v/>
      </c>
      <c r="BI98" s="58" t="str">
        <f t="shared" si="61"/>
        <v/>
      </c>
      <c r="BJ98" s="58" t="str">
        <f t="shared" si="62"/>
        <v/>
      </c>
      <c r="BK98" s="58" t="str">
        <f t="shared" si="63"/>
        <v/>
      </c>
      <c r="BL98" s="58" t="str">
        <f t="shared" si="64"/>
        <v/>
      </c>
      <c r="BN98" s="58" t="str">
        <f t="shared" si="50"/>
        <v/>
      </c>
      <c r="BO98" s="58" t="str">
        <f t="shared" si="51"/>
        <v/>
      </c>
      <c r="BP98" s="58" t="str">
        <f t="shared" si="52"/>
        <v/>
      </c>
      <c r="BQ98" s="58" t="str">
        <f t="shared" si="53"/>
        <v/>
      </c>
      <c r="BR98" s="58" t="str">
        <f t="shared" si="54"/>
        <v/>
      </c>
      <c r="BS98" s="59"/>
    </row>
    <row r="99" spans="15:71" ht="13.15" customHeight="1" x14ac:dyDescent="0.2">
      <c r="O99" s="47" t="str">
        <f t="shared" si="45"/>
        <v/>
      </c>
      <c r="P99" s="53" t="str">
        <f t="shared" si="46"/>
        <v/>
      </c>
      <c r="Q99" s="169"/>
      <c r="R99" s="170"/>
      <c r="S99" s="170"/>
      <c r="T99" s="170"/>
      <c r="U99" s="171"/>
      <c r="V99" s="168"/>
      <c r="W99" s="54" t="str">
        <f t="shared" si="37"/>
        <v/>
      </c>
      <c r="X99" s="47" t="str">
        <f t="shared" si="39"/>
        <v/>
      </c>
      <c r="Y99" s="53" t="str">
        <f t="shared" si="47"/>
        <v/>
      </c>
      <c r="Z99" s="169"/>
      <c r="AA99" s="170"/>
      <c r="AB99" s="170"/>
      <c r="AC99" s="170"/>
      <c r="AD99" s="171"/>
      <c r="AE99" s="168"/>
      <c r="AF99" s="54" t="str">
        <f t="shared" si="38"/>
        <v/>
      </c>
      <c r="AG99" s="24"/>
      <c r="AH99" s="24"/>
      <c r="AI99" s="62"/>
      <c r="AJ99" s="62"/>
      <c r="AK99" s="62"/>
      <c r="AL99" s="62"/>
      <c r="AN99" s="20"/>
      <c r="AS99" s="56">
        <f t="shared" si="55"/>
        <v>0</v>
      </c>
      <c r="AT99" s="56">
        <f t="shared" si="56"/>
        <v>0</v>
      </c>
      <c r="AU99" s="56">
        <f t="shared" si="57"/>
        <v>0</v>
      </c>
      <c r="AV99" s="56">
        <f t="shared" si="58"/>
        <v>0</v>
      </c>
      <c r="AW99" s="56">
        <f t="shared" si="59"/>
        <v>0</v>
      </c>
      <c r="AX99" s="57">
        <f t="shared" si="48"/>
        <v>0</v>
      </c>
      <c r="AY99" s="57">
        <f>SUM($AX$7:AX99)</f>
        <v>0</v>
      </c>
      <c r="AZ99" s="56">
        <f t="shared" si="40"/>
        <v>0</v>
      </c>
      <c r="BA99" s="56">
        <f t="shared" si="41"/>
        <v>0</v>
      </c>
      <c r="BB99" s="56">
        <f t="shared" si="42"/>
        <v>0</v>
      </c>
      <c r="BC99" s="56">
        <f t="shared" si="43"/>
        <v>0</v>
      </c>
      <c r="BD99" s="56">
        <f t="shared" si="44"/>
        <v>0</v>
      </c>
      <c r="BE99" s="57">
        <f t="shared" si="49"/>
        <v>0</v>
      </c>
      <c r="BF99" s="57">
        <f>SUM($BE$7:BE99)</f>
        <v>0</v>
      </c>
      <c r="BH99" s="58" t="str">
        <f t="shared" si="60"/>
        <v/>
      </c>
      <c r="BI99" s="58" t="str">
        <f t="shared" si="61"/>
        <v/>
      </c>
      <c r="BJ99" s="58" t="str">
        <f t="shared" si="62"/>
        <v/>
      </c>
      <c r="BK99" s="58" t="str">
        <f t="shared" si="63"/>
        <v/>
      </c>
      <c r="BL99" s="58" t="str">
        <f t="shared" si="64"/>
        <v/>
      </c>
      <c r="BN99" s="58" t="str">
        <f t="shared" si="50"/>
        <v/>
      </c>
      <c r="BO99" s="58" t="str">
        <f t="shared" si="51"/>
        <v/>
      </c>
      <c r="BP99" s="58" t="str">
        <f t="shared" si="52"/>
        <v/>
      </c>
      <c r="BQ99" s="58" t="str">
        <f t="shared" si="53"/>
        <v/>
      </c>
      <c r="BR99" s="58" t="str">
        <f t="shared" si="54"/>
        <v/>
      </c>
      <c r="BS99" s="59"/>
    </row>
    <row r="100" spans="15:71" ht="13.15" customHeight="1" x14ac:dyDescent="0.2">
      <c r="O100" s="47" t="str">
        <f t="shared" si="45"/>
        <v/>
      </c>
      <c r="P100" s="53" t="str">
        <f t="shared" si="46"/>
        <v/>
      </c>
      <c r="Q100" s="169"/>
      <c r="R100" s="170"/>
      <c r="S100" s="170"/>
      <c r="T100" s="170"/>
      <c r="U100" s="171"/>
      <c r="V100" s="168"/>
      <c r="W100" s="54" t="str">
        <f t="shared" si="37"/>
        <v/>
      </c>
      <c r="X100" s="47" t="str">
        <f t="shared" si="39"/>
        <v/>
      </c>
      <c r="Y100" s="53" t="str">
        <f t="shared" si="47"/>
        <v/>
      </c>
      <c r="Z100" s="169"/>
      <c r="AA100" s="170"/>
      <c r="AB100" s="170"/>
      <c r="AC100" s="170"/>
      <c r="AD100" s="171"/>
      <c r="AE100" s="168"/>
      <c r="AF100" s="54" t="str">
        <f t="shared" si="38"/>
        <v/>
      </c>
      <c r="AG100" s="24"/>
      <c r="AH100" s="24"/>
      <c r="AI100" s="62"/>
      <c r="AJ100" s="62"/>
      <c r="AK100" s="62"/>
      <c r="AL100" s="62"/>
      <c r="AN100" s="20"/>
      <c r="AS100" s="56">
        <f t="shared" si="55"/>
        <v>0</v>
      </c>
      <c r="AT100" s="56">
        <f t="shared" si="56"/>
        <v>0</v>
      </c>
      <c r="AU100" s="56">
        <f t="shared" si="57"/>
        <v>0</v>
      </c>
      <c r="AV100" s="56">
        <f t="shared" si="58"/>
        <v>0</v>
      </c>
      <c r="AW100" s="56">
        <f t="shared" si="59"/>
        <v>0</v>
      </c>
      <c r="AX100" s="57">
        <f t="shared" si="48"/>
        <v>0</v>
      </c>
      <c r="AY100" s="57">
        <f>SUM($AX$7:AX100)</f>
        <v>0</v>
      </c>
      <c r="AZ100" s="56">
        <f t="shared" si="40"/>
        <v>0</v>
      </c>
      <c r="BA100" s="56">
        <f t="shared" si="41"/>
        <v>0</v>
      </c>
      <c r="BB100" s="56">
        <f t="shared" si="42"/>
        <v>0</v>
      </c>
      <c r="BC100" s="56">
        <f t="shared" si="43"/>
        <v>0</v>
      </c>
      <c r="BD100" s="56">
        <f t="shared" si="44"/>
        <v>0</v>
      </c>
      <c r="BE100" s="57">
        <f t="shared" si="49"/>
        <v>0</v>
      </c>
      <c r="BF100" s="57">
        <f>SUM($BE$7:BE100)</f>
        <v>0</v>
      </c>
      <c r="BH100" s="58" t="str">
        <f t="shared" si="60"/>
        <v/>
      </c>
      <c r="BI100" s="58" t="str">
        <f t="shared" si="61"/>
        <v/>
      </c>
      <c r="BJ100" s="58" t="str">
        <f t="shared" si="62"/>
        <v/>
      </c>
      <c r="BK100" s="58" t="str">
        <f t="shared" si="63"/>
        <v/>
      </c>
      <c r="BL100" s="58" t="str">
        <f t="shared" si="64"/>
        <v/>
      </c>
      <c r="BN100" s="58" t="str">
        <f t="shared" si="50"/>
        <v/>
      </c>
      <c r="BO100" s="58" t="str">
        <f t="shared" si="51"/>
        <v/>
      </c>
      <c r="BP100" s="58" t="str">
        <f t="shared" si="52"/>
        <v/>
      </c>
      <c r="BQ100" s="58" t="str">
        <f t="shared" si="53"/>
        <v/>
      </c>
      <c r="BR100" s="58" t="str">
        <f t="shared" si="54"/>
        <v/>
      </c>
      <c r="BS100" s="59"/>
    </row>
    <row r="101" spans="15:71" ht="13.15" customHeight="1" x14ac:dyDescent="0.2">
      <c r="O101" s="47" t="str">
        <f t="shared" si="45"/>
        <v/>
      </c>
      <c r="P101" s="53" t="str">
        <f t="shared" si="46"/>
        <v/>
      </c>
      <c r="Q101" s="169"/>
      <c r="R101" s="170"/>
      <c r="S101" s="170"/>
      <c r="T101" s="170"/>
      <c r="U101" s="171"/>
      <c r="V101" s="168"/>
      <c r="W101" s="54" t="str">
        <f t="shared" si="37"/>
        <v/>
      </c>
      <c r="X101" s="47" t="str">
        <f t="shared" si="39"/>
        <v/>
      </c>
      <c r="Y101" s="53" t="str">
        <f t="shared" si="47"/>
        <v/>
      </c>
      <c r="Z101" s="169"/>
      <c r="AA101" s="170"/>
      <c r="AB101" s="170"/>
      <c r="AC101" s="170"/>
      <c r="AD101" s="171"/>
      <c r="AE101" s="168"/>
      <c r="AF101" s="54" t="str">
        <f t="shared" si="38"/>
        <v/>
      </c>
      <c r="AG101" s="24"/>
      <c r="AH101" s="24"/>
      <c r="AI101" s="62"/>
      <c r="AJ101" s="62"/>
      <c r="AK101" s="62"/>
      <c r="AL101" s="62"/>
      <c r="AN101" s="20"/>
      <c r="AS101" s="56">
        <f t="shared" si="55"/>
        <v>0</v>
      </c>
      <c r="AT101" s="56">
        <f t="shared" si="56"/>
        <v>0</v>
      </c>
      <c r="AU101" s="56">
        <f t="shared" si="57"/>
        <v>0</v>
      </c>
      <c r="AV101" s="56">
        <f t="shared" si="58"/>
        <v>0</v>
      </c>
      <c r="AW101" s="56">
        <f t="shared" si="59"/>
        <v>0</v>
      </c>
      <c r="AX101" s="57">
        <f t="shared" si="48"/>
        <v>0</v>
      </c>
      <c r="AY101" s="57">
        <f>SUM($AX$7:AX101)</f>
        <v>0</v>
      </c>
      <c r="AZ101" s="56">
        <f t="shared" si="40"/>
        <v>0</v>
      </c>
      <c r="BA101" s="56">
        <f t="shared" si="41"/>
        <v>0</v>
      </c>
      <c r="BB101" s="56">
        <f t="shared" si="42"/>
        <v>0</v>
      </c>
      <c r="BC101" s="56">
        <f t="shared" si="43"/>
        <v>0</v>
      </c>
      <c r="BD101" s="56">
        <f t="shared" si="44"/>
        <v>0</v>
      </c>
      <c r="BE101" s="57">
        <f t="shared" si="49"/>
        <v>0</v>
      </c>
      <c r="BF101" s="57">
        <f>SUM($BE$7:BE101)</f>
        <v>0</v>
      </c>
      <c r="BH101" s="58" t="str">
        <f t="shared" si="60"/>
        <v/>
      </c>
      <c r="BI101" s="58" t="str">
        <f t="shared" si="61"/>
        <v/>
      </c>
      <c r="BJ101" s="58" t="str">
        <f t="shared" si="62"/>
        <v/>
      </c>
      <c r="BK101" s="58" t="str">
        <f t="shared" si="63"/>
        <v/>
      </c>
      <c r="BL101" s="58" t="str">
        <f t="shared" si="64"/>
        <v/>
      </c>
      <c r="BN101" s="58" t="str">
        <f t="shared" si="50"/>
        <v/>
      </c>
      <c r="BO101" s="58" t="str">
        <f t="shared" si="51"/>
        <v/>
      </c>
      <c r="BP101" s="58" t="str">
        <f t="shared" si="52"/>
        <v/>
      </c>
      <c r="BQ101" s="58" t="str">
        <f t="shared" si="53"/>
        <v/>
      </c>
      <c r="BR101" s="58" t="str">
        <f t="shared" si="54"/>
        <v/>
      </c>
      <c r="BS101" s="59"/>
    </row>
    <row r="102" spans="15:71" ht="13.15" customHeight="1" x14ac:dyDescent="0.2">
      <c r="O102" s="47" t="str">
        <f t="shared" si="45"/>
        <v/>
      </c>
      <c r="P102" s="53" t="str">
        <f t="shared" si="46"/>
        <v/>
      </c>
      <c r="Q102" s="169"/>
      <c r="R102" s="170"/>
      <c r="S102" s="170"/>
      <c r="T102" s="170"/>
      <c r="U102" s="171"/>
      <c r="V102" s="168"/>
      <c r="W102" s="54" t="str">
        <f t="shared" si="37"/>
        <v/>
      </c>
      <c r="X102" s="47" t="str">
        <f t="shared" si="39"/>
        <v/>
      </c>
      <c r="Y102" s="53" t="str">
        <f t="shared" si="47"/>
        <v/>
      </c>
      <c r="Z102" s="169"/>
      <c r="AA102" s="170"/>
      <c r="AB102" s="170"/>
      <c r="AC102" s="170"/>
      <c r="AD102" s="171"/>
      <c r="AE102" s="168"/>
      <c r="AF102" s="54" t="str">
        <f t="shared" si="38"/>
        <v/>
      </c>
      <c r="AG102" s="24"/>
      <c r="AH102" s="24"/>
      <c r="AI102" s="62"/>
      <c r="AJ102" s="62"/>
      <c r="AK102" s="62"/>
      <c r="AL102" s="62"/>
      <c r="AN102" s="20"/>
      <c r="AS102" s="56">
        <f t="shared" si="55"/>
        <v>0</v>
      </c>
      <c r="AT102" s="56">
        <f t="shared" si="56"/>
        <v>0</v>
      </c>
      <c r="AU102" s="56">
        <f t="shared" si="57"/>
        <v>0</v>
      </c>
      <c r="AV102" s="56">
        <f t="shared" si="58"/>
        <v>0</v>
      </c>
      <c r="AW102" s="56">
        <f t="shared" si="59"/>
        <v>0</v>
      </c>
      <c r="AX102" s="57">
        <f t="shared" si="48"/>
        <v>0</v>
      </c>
      <c r="AY102" s="57">
        <f>SUM($AX$7:AX102)</f>
        <v>0</v>
      </c>
      <c r="AZ102" s="56">
        <f t="shared" si="40"/>
        <v>0</v>
      </c>
      <c r="BA102" s="56">
        <f t="shared" si="41"/>
        <v>0</v>
      </c>
      <c r="BB102" s="56">
        <f t="shared" si="42"/>
        <v>0</v>
      </c>
      <c r="BC102" s="56">
        <f t="shared" si="43"/>
        <v>0</v>
      </c>
      <c r="BD102" s="56">
        <f t="shared" si="44"/>
        <v>0</v>
      </c>
      <c r="BE102" s="57">
        <f t="shared" si="49"/>
        <v>0</v>
      </c>
      <c r="BF102" s="57">
        <f>SUM($BE$7:BE102)</f>
        <v>0</v>
      </c>
      <c r="BH102" s="58" t="str">
        <f t="shared" si="60"/>
        <v/>
      </c>
      <c r="BI102" s="58" t="str">
        <f t="shared" si="61"/>
        <v/>
      </c>
      <c r="BJ102" s="58" t="str">
        <f t="shared" si="62"/>
        <v/>
      </c>
      <c r="BK102" s="58" t="str">
        <f t="shared" si="63"/>
        <v/>
      </c>
      <c r="BL102" s="58" t="str">
        <f t="shared" si="64"/>
        <v/>
      </c>
      <c r="BN102" s="58" t="str">
        <f t="shared" si="50"/>
        <v/>
      </c>
      <c r="BO102" s="58" t="str">
        <f t="shared" si="51"/>
        <v/>
      </c>
      <c r="BP102" s="58" t="str">
        <f t="shared" si="52"/>
        <v/>
      </c>
      <c r="BQ102" s="58" t="str">
        <f t="shared" si="53"/>
        <v/>
      </c>
      <c r="BR102" s="58" t="str">
        <f t="shared" si="54"/>
        <v/>
      </c>
      <c r="BS102" s="59"/>
    </row>
    <row r="103" spans="15:71" ht="13.15" customHeight="1" x14ac:dyDescent="0.2">
      <c r="O103" s="47" t="str">
        <f t="shared" si="45"/>
        <v/>
      </c>
      <c r="P103" s="53" t="str">
        <f t="shared" si="46"/>
        <v/>
      </c>
      <c r="Q103" s="169"/>
      <c r="R103" s="170"/>
      <c r="S103" s="170"/>
      <c r="T103" s="170"/>
      <c r="U103" s="171"/>
      <c r="V103" s="168"/>
      <c r="W103" s="54" t="str">
        <f t="shared" si="37"/>
        <v/>
      </c>
      <c r="X103" s="47" t="str">
        <f t="shared" si="39"/>
        <v/>
      </c>
      <c r="Y103" s="53" t="str">
        <f t="shared" si="47"/>
        <v/>
      </c>
      <c r="Z103" s="169"/>
      <c r="AA103" s="170"/>
      <c r="AB103" s="170"/>
      <c r="AC103" s="170"/>
      <c r="AD103" s="171"/>
      <c r="AE103" s="168"/>
      <c r="AF103" s="54" t="str">
        <f t="shared" si="38"/>
        <v/>
      </c>
      <c r="AG103" s="24"/>
      <c r="AH103" s="24"/>
      <c r="AI103" s="62"/>
      <c r="AJ103" s="62"/>
      <c r="AK103" s="62"/>
      <c r="AL103" s="62"/>
      <c r="AN103" s="20"/>
      <c r="AS103" s="56">
        <f t="shared" si="55"/>
        <v>0</v>
      </c>
      <c r="AT103" s="56">
        <f t="shared" si="56"/>
        <v>0</v>
      </c>
      <c r="AU103" s="56">
        <f t="shared" si="57"/>
        <v>0</v>
      </c>
      <c r="AV103" s="56">
        <f t="shared" si="58"/>
        <v>0</v>
      </c>
      <c r="AW103" s="56">
        <f t="shared" si="59"/>
        <v>0</v>
      </c>
      <c r="AX103" s="57">
        <f t="shared" si="48"/>
        <v>0</v>
      </c>
      <c r="AY103" s="57">
        <f>SUM($AX$7:AX103)</f>
        <v>0</v>
      </c>
      <c r="AZ103" s="56">
        <f t="shared" si="40"/>
        <v>0</v>
      </c>
      <c r="BA103" s="56">
        <f t="shared" si="41"/>
        <v>0</v>
      </c>
      <c r="BB103" s="56">
        <f t="shared" si="42"/>
        <v>0</v>
      </c>
      <c r="BC103" s="56">
        <f t="shared" si="43"/>
        <v>0</v>
      </c>
      <c r="BD103" s="56">
        <f t="shared" si="44"/>
        <v>0</v>
      </c>
      <c r="BE103" s="57">
        <f t="shared" si="49"/>
        <v>0</v>
      </c>
      <c r="BF103" s="57">
        <f>SUM($BE$7:BE103)</f>
        <v>0</v>
      </c>
      <c r="BH103" s="58" t="str">
        <f t="shared" si="60"/>
        <v/>
      </c>
      <c r="BI103" s="58" t="str">
        <f t="shared" si="61"/>
        <v/>
      </c>
      <c r="BJ103" s="58" t="str">
        <f t="shared" si="62"/>
        <v/>
      </c>
      <c r="BK103" s="58" t="str">
        <f t="shared" si="63"/>
        <v/>
      </c>
      <c r="BL103" s="58" t="str">
        <f t="shared" si="64"/>
        <v/>
      </c>
      <c r="BN103" s="58" t="str">
        <f t="shared" si="50"/>
        <v/>
      </c>
      <c r="BO103" s="58" t="str">
        <f t="shared" si="51"/>
        <v/>
      </c>
      <c r="BP103" s="58" t="str">
        <f t="shared" si="52"/>
        <v/>
      </c>
      <c r="BQ103" s="58" t="str">
        <f t="shared" si="53"/>
        <v/>
      </c>
      <c r="BR103" s="58" t="str">
        <f t="shared" si="54"/>
        <v/>
      </c>
      <c r="BS103" s="59"/>
    </row>
    <row r="104" spans="15:71" ht="13.15" customHeight="1" x14ac:dyDescent="0.2">
      <c r="O104" s="47" t="str">
        <f t="shared" si="45"/>
        <v/>
      </c>
      <c r="P104" s="53" t="str">
        <f t="shared" si="46"/>
        <v/>
      </c>
      <c r="Q104" s="169"/>
      <c r="R104" s="170"/>
      <c r="S104" s="170"/>
      <c r="T104" s="170"/>
      <c r="U104" s="171"/>
      <c r="V104" s="168"/>
      <c r="W104" s="54" t="str">
        <f t="shared" si="37"/>
        <v/>
      </c>
      <c r="X104" s="47" t="str">
        <f t="shared" si="39"/>
        <v/>
      </c>
      <c r="Y104" s="53" t="str">
        <f t="shared" si="47"/>
        <v/>
      </c>
      <c r="Z104" s="169"/>
      <c r="AA104" s="170"/>
      <c r="AB104" s="170"/>
      <c r="AC104" s="170"/>
      <c r="AD104" s="171"/>
      <c r="AE104" s="168"/>
      <c r="AF104" s="54" t="str">
        <f t="shared" si="38"/>
        <v/>
      </c>
      <c r="AG104" s="24"/>
      <c r="AH104" s="24"/>
      <c r="AI104" s="62"/>
      <c r="AJ104" s="62"/>
      <c r="AK104" s="62"/>
      <c r="AL104" s="62"/>
      <c r="AN104" s="20"/>
      <c r="AS104" s="56">
        <f t="shared" si="55"/>
        <v>0</v>
      </c>
      <c r="AT104" s="56">
        <f t="shared" si="56"/>
        <v>0</v>
      </c>
      <c r="AU104" s="56">
        <f t="shared" si="57"/>
        <v>0</v>
      </c>
      <c r="AV104" s="56">
        <f t="shared" si="58"/>
        <v>0</v>
      </c>
      <c r="AW104" s="56">
        <f t="shared" si="59"/>
        <v>0</v>
      </c>
      <c r="AX104" s="57">
        <f t="shared" si="48"/>
        <v>0</v>
      </c>
      <c r="AY104" s="57">
        <f>SUM($AX$7:AX104)</f>
        <v>0</v>
      </c>
      <c r="AZ104" s="56">
        <f t="shared" si="40"/>
        <v>0</v>
      </c>
      <c r="BA104" s="56">
        <f t="shared" si="41"/>
        <v>0</v>
      </c>
      <c r="BB104" s="56">
        <f t="shared" si="42"/>
        <v>0</v>
      </c>
      <c r="BC104" s="56">
        <f t="shared" si="43"/>
        <v>0</v>
      </c>
      <c r="BD104" s="56">
        <f t="shared" si="44"/>
        <v>0</v>
      </c>
      <c r="BE104" s="57">
        <f t="shared" si="49"/>
        <v>0</v>
      </c>
      <c r="BF104" s="57">
        <f>SUM($BE$7:BE104)</f>
        <v>0</v>
      </c>
      <c r="BH104" s="58" t="str">
        <f t="shared" si="60"/>
        <v/>
      </c>
      <c r="BI104" s="58" t="str">
        <f t="shared" si="61"/>
        <v/>
      </c>
      <c r="BJ104" s="58" t="str">
        <f t="shared" si="62"/>
        <v/>
      </c>
      <c r="BK104" s="58" t="str">
        <f t="shared" si="63"/>
        <v/>
      </c>
      <c r="BL104" s="58" t="str">
        <f t="shared" si="64"/>
        <v/>
      </c>
      <c r="BN104" s="58" t="str">
        <f t="shared" si="50"/>
        <v/>
      </c>
      <c r="BO104" s="58" t="str">
        <f t="shared" si="51"/>
        <v/>
      </c>
      <c r="BP104" s="58" t="str">
        <f t="shared" si="52"/>
        <v/>
      </c>
      <c r="BQ104" s="58" t="str">
        <f t="shared" si="53"/>
        <v/>
      </c>
      <c r="BR104" s="58" t="str">
        <f t="shared" si="54"/>
        <v/>
      </c>
      <c r="BS104" s="59"/>
    </row>
    <row r="105" spans="15:71" ht="13.15" customHeight="1" x14ac:dyDescent="0.2">
      <c r="O105" s="47" t="str">
        <f t="shared" si="45"/>
        <v/>
      </c>
      <c r="P105" s="53" t="str">
        <f t="shared" si="46"/>
        <v/>
      </c>
      <c r="Q105" s="169"/>
      <c r="R105" s="170"/>
      <c r="S105" s="170"/>
      <c r="T105" s="170"/>
      <c r="U105" s="171"/>
      <c r="V105" s="168"/>
      <c r="W105" s="54" t="str">
        <f t="shared" si="37"/>
        <v/>
      </c>
      <c r="X105" s="47" t="str">
        <f t="shared" si="39"/>
        <v/>
      </c>
      <c r="Y105" s="53" t="str">
        <f t="shared" si="47"/>
        <v/>
      </c>
      <c r="Z105" s="169"/>
      <c r="AA105" s="170"/>
      <c r="AB105" s="170"/>
      <c r="AC105" s="170"/>
      <c r="AD105" s="171"/>
      <c r="AE105" s="168"/>
      <c r="AF105" s="54" t="str">
        <f t="shared" si="38"/>
        <v/>
      </c>
      <c r="AG105" s="24"/>
      <c r="AH105" s="24"/>
      <c r="AI105" s="62"/>
      <c r="AJ105" s="62"/>
      <c r="AK105" s="62"/>
      <c r="AL105" s="62"/>
      <c r="AN105" s="20"/>
      <c r="AS105" s="56">
        <f t="shared" si="55"/>
        <v>0</v>
      </c>
      <c r="AT105" s="56">
        <f t="shared" si="56"/>
        <v>0</v>
      </c>
      <c r="AU105" s="56">
        <f t="shared" si="57"/>
        <v>0</v>
      </c>
      <c r="AV105" s="56">
        <f t="shared" si="58"/>
        <v>0</v>
      </c>
      <c r="AW105" s="56">
        <f t="shared" si="59"/>
        <v>0</v>
      </c>
      <c r="AX105" s="57">
        <f t="shared" si="48"/>
        <v>0</v>
      </c>
      <c r="AY105" s="57">
        <f>SUM($AX$7:AX105)</f>
        <v>0</v>
      </c>
      <c r="AZ105" s="56">
        <f t="shared" si="40"/>
        <v>0</v>
      </c>
      <c r="BA105" s="56">
        <f t="shared" si="41"/>
        <v>0</v>
      </c>
      <c r="BB105" s="56">
        <f t="shared" si="42"/>
        <v>0</v>
      </c>
      <c r="BC105" s="56">
        <f t="shared" si="43"/>
        <v>0</v>
      </c>
      <c r="BD105" s="56">
        <f t="shared" si="44"/>
        <v>0</v>
      </c>
      <c r="BE105" s="57">
        <f t="shared" si="49"/>
        <v>0</v>
      </c>
      <c r="BF105" s="57">
        <f>SUM($BE$7:BE105)</f>
        <v>0</v>
      </c>
      <c r="BH105" s="58" t="str">
        <f t="shared" si="60"/>
        <v/>
      </c>
      <c r="BI105" s="58" t="str">
        <f t="shared" si="61"/>
        <v/>
      </c>
      <c r="BJ105" s="58" t="str">
        <f t="shared" si="62"/>
        <v/>
      </c>
      <c r="BK105" s="58" t="str">
        <f t="shared" si="63"/>
        <v/>
      </c>
      <c r="BL105" s="58" t="str">
        <f t="shared" si="64"/>
        <v/>
      </c>
      <c r="BN105" s="58" t="str">
        <f t="shared" si="50"/>
        <v/>
      </c>
      <c r="BO105" s="58" t="str">
        <f t="shared" si="51"/>
        <v/>
      </c>
      <c r="BP105" s="58" t="str">
        <f t="shared" si="52"/>
        <v/>
      </c>
      <c r="BQ105" s="58" t="str">
        <f t="shared" si="53"/>
        <v/>
      </c>
      <c r="BR105" s="58" t="str">
        <f t="shared" si="54"/>
        <v/>
      </c>
      <c r="BS105" s="59"/>
    </row>
    <row r="106" spans="15:71" ht="13.15" customHeight="1" x14ac:dyDescent="0.2">
      <c r="O106" s="47" t="str">
        <f t="shared" si="45"/>
        <v/>
      </c>
      <c r="P106" s="53" t="str">
        <f t="shared" si="46"/>
        <v/>
      </c>
      <c r="Q106" s="169"/>
      <c r="R106" s="170"/>
      <c r="S106" s="170"/>
      <c r="T106" s="170"/>
      <c r="U106" s="171"/>
      <c r="V106" s="168"/>
      <c r="W106" s="54" t="str">
        <f t="shared" si="37"/>
        <v/>
      </c>
      <c r="X106" s="47" t="str">
        <f t="shared" si="39"/>
        <v/>
      </c>
      <c r="Y106" s="53" t="str">
        <f t="shared" si="47"/>
        <v/>
      </c>
      <c r="Z106" s="169"/>
      <c r="AA106" s="170"/>
      <c r="AB106" s="170"/>
      <c r="AC106" s="170"/>
      <c r="AD106" s="171"/>
      <c r="AE106" s="168"/>
      <c r="AF106" s="54" t="str">
        <f t="shared" si="38"/>
        <v/>
      </c>
      <c r="AG106" s="24"/>
      <c r="AH106" s="24"/>
      <c r="AI106" s="62"/>
      <c r="AJ106" s="62"/>
      <c r="AK106" s="62"/>
      <c r="AL106" s="62"/>
      <c r="AN106" s="20"/>
      <c r="AS106" s="56">
        <f t="shared" si="55"/>
        <v>0</v>
      </c>
      <c r="AT106" s="56">
        <f t="shared" si="56"/>
        <v>0</v>
      </c>
      <c r="AU106" s="56">
        <f t="shared" si="57"/>
        <v>0</v>
      </c>
      <c r="AV106" s="56">
        <f t="shared" si="58"/>
        <v>0</v>
      </c>
      <c r="AW106" s="56">
        <f t="shared" si="59"/>
        <v>0</v>
      </c>
      <c r="AX106" s="57">
        <f t="shared" si="48"/>
        <v>0</v>
      </c>
      <c r="AY106" s="57">
        <f>SUM($AX$7:AX106)</f>
        <v>0</v>
      </c>
      <c r="AZ106" s="56">
        <f t="shared" si="40"/>
        <v>0</v>
      </c>
      <c r="BA106" s="56">
        <f t="shared" si="41"/>
        <v>0</v>
      </c>
      <c r="BB106" s="56">
        <f t="shared" si="42"/>
        <v>0</v>
      </c>
      <c r="BC106" s="56">
        <f t="shared" si="43"/>
        <v>0</v>
      </c>
      <c r="BD106" s="56">
        <f t="shared" si="44"/>
        <v>0</v>
      </c>
      <c r="BE106" s="57">
        <f t="shared" si="49"/>
        <v>0</v>
      </c>
      <c r="BF106" s="57">
        <f>SUM($BE$7:BE106)</f>
        <v>0</v>
      </c>
      <c r="BH106" s="58" t="str">
        <f t="shared" si="60"/>
        <v/>
      </c>
      <c r="BI106" s="58" t="str">
        <f t="shared" si="61"/>
        <v/>
      </c>
      <c r="BJ106" s="58" t="str">
        <f t="shared" si="62"/>
        <v/>
      </c>
      <c r="BK106" s="58" t="str">
        <f t="shared" si="63"/>
        <v/>
      </c>
      <c r="BL106" s="58" t="str">
        <f t="shared" si="64"/>
        <v/>
      </c>
      <c r="BN106" s="58" t="str">
        <f t="shared" si="50"/>
        <v/>
      </c>
      <c r="BO106" s="58" t="str">
        <f t="shared" si="51"/>
        <v/>
      </c>
      <c r="BP106" s="58" t="str">
        <f t="shared" si="52"/>
        <v/>
      </c>
      <c r="BQ106" s="58" t="str">
        <f t="shared" si="53"/>
        <v/>
      </c>
      <c r="BR106" s="58" t="str">
        <f t="shared" si="54"/>
        <v/>
      </c>
      <c r="BS106" s="59"/>
    </row>
    <row r="107" spans="15:71" ht="13.15" customHeight="1" x14ac:dyDescent="0.2">
      <c r="O107" s="47" t="str">
        <f t="shared" si="45"/>
        <v/>
      </c>
      <c r="P107" s="53" t="str">
        <f t="shared" si="46"/>
        <v/>
      </c>
      <c r="Q107" s="169"/>
      <c r="R107" s="170"/>
      <c r="S107" s="170"/>
      <c r="T107" s="170"/>
      <c r="U107" s="171"/>
      <c r="V107" s="168"/>
      <c r="W107" s="54" t="str">
        <f t="shared" si="37"/>
        <v/>
      </c>
      <c r="X107" s="47" t="str">
        <f t="shared" si="39"/>
        <v/>
      </c>
      <c r="Y107" s="53" t="str">
        <f t="shared" si="47"/>
        <v/>
      </c>
      <c r="Z107" s="169"/>
      <c r="AA107" s="170"/>
      <c r="AB107" s="170"/>
      <c r="AC107" s="170"/>
      <c r="AD107" s="171"/>
      <c r="AE107" s="168"/>
      <c r="AF107" s="54" t="str">
        <f t="shared" si="38"/>
        <v/>
      </c>
      <c r="AG107" s="24"/>
      <c r="AH107" s="24"/>
      <c r="AI107" s="62"/>
      <c r="AJ107" s="62"/>
      <c r="AK107" s="62"/>
      <c r="AL107" s="62"/>
      <c r="AN107" s="20"/>
      <c r="AS107" s="56">
        <f t="shared" si="55"/>
        <v>0</v>
      </c>
      <c r="AT107" s="56">
        <f t="shared" si="56"/>
        <v>0</v>
      </c>
      <c r="AU107" s="56">
        <f t="shared" si="57"/>
        <v>0</v>
      </c>
      <c r="AV107" s="56">
        <f t="shared" si="58"/>
        <v>0</v>
      </c>
      <c r="AW107" s="56">
        <f t="shared" si="59"/>
        <v>0</v>
      </c>
      <c r="AX107" s="57">
        <f t="shared" si="48"/>
        <v>0</v>
      </c>
      <c r="AY107" s="57">
        <f>SUM($AX$7:AX107)</f>
        <v>0</v>
      </c>
      <c r="AZ107" s="56">
        <f t="shared" si="40"/>
        <v>0</v>
      </c>
      <c r="BA107" s="56">
        <f t="shared" si="41"/>
        <v>0</v>
      </c>
      <c r="BB107" s="56">
        <f t="shared" si="42"/>
        <v>0</v>
      </c>
      <c r="BC107" s="56">
        <f t="shared" si="43"/>
        <v>0</v>
      </c>
      <c r="BD107" s="56">
        <f t="shared" si="44"/>
        <v>0</v>
      </c>
      <c r="BE107" s="57">
        <f t="shared" si="49"/>
        <v>0</v>
      </c>
      <c r="BF107" s="57">
        <f>SUM($BE$7:BE107)</f>
        <v>0</v>
      </c>
      <c r="BH107" s="58" t="str">
        <f t="shared" si="60"/>
        <v/>
      </c>
      <c r="BI107" s="58" t="str">
        <f t="shared" si="61"/>
        <v/>
      </c>
      <c r="BJ107" s="58" t="str">
        <f t="shared" si="62"/>
        <v/>
      </c>
      <c r="BK107" s="58" t="str">
        <f t="shared" si="63"/>
        <v/>
      </c>
      <c r="BL107" s="58" t="str">
        <f t="shared" si="64"/>
        <v/>
      </c>
      <c r="BN107" s="58" t="str">
        <f t="shared" si="50"/>
        <v/>
      </c>
      <c r="BO107" s="58" t="str">
        <f t="shared" si="51"/>
        <v/>
      </c>
      <c r="BP107" s="58" t="str">
        <f t="shared" si="52"/>
        <v/>
      </c>
      <c r="BQ107" s="58" t="str">
        <f t="shared" si="53"/>
        <v/>
      </c>
      <c r="BR107" s="58" t="str">
        <f t="shared" si="54"/>
        <v/>
      </c>
      <c r="BS107" s="59"/>
    </row>
    <row r="108" spans="15:71" ht="13.15" customHeight="1" x14ac:dyDescent="0.2">
      <c r="O108" s="47" t="str">
        <f t="shared" si="45"/>
        <v/>
      </c>
      <c r="P108" s="53" t="str">
        <f t="shared" si="46"/>
        <v/>
      </c>
      <c r="Q108" s="169"/>
      <c r="R108" s="170"/>
      <c r="S108" s="170"/>
      <c r="T108" s="170"/>
      <c r="U108" s="171"/>
      <c r="V108" s="168"/>
      <c r="W108" s="54" t="str">
        <f t="shared" si="37"/>
        <v/>
      </c>
      <c r="X108" s="47" t="str">
        <f t="shared" si="39"/>
        <v/>
      </c>
      <c r="Y108" s="53" t="str">
        <f t="shared" si="47"/>
        <v/>
      </c>
      <c r="Z108" s="169"/>
      <c r="AA108" s="170"/>
      <c r="AB108" s="170"/>
      <c r="AC108" s="170"/>
      <c r="AD108" s="171"/>
      <c r="AE108" s="168"/>
      <c r="AF108" s="54" t="str">
        <f t="shared" si="38"/>
        <v/>
      </c>
      <c r="AG108" s="24"/>
      <c r="AH108" s="24"/>
      <c r="AI108" s="62"/>
      <c r="AJ108" s="62"/>
      <c r="AK108" s="62"/>
      <c r="AL108" s="62"/>
      <c r="AN108" s="20"/>
      <c r="AS108" s="56">
        <f t="shared" si="55"/>
        <v>0</v>
      </c>
      <c r="AT108" s="56">
        <f t="shared" si="56"/>
        <v>0</v>
      </c>
      <c r="AU108" s="56">
        <f t="shared" si="57"/>
        <v>0</v>
      </c>
      <c r="AV108" s="56">
        <f t="shared" si="58"/>
        <v>0</v>
      </c>
      <c r="AW108" s="56">
        <f t="shared" si="59"/>
        <v>0</v>
      </c>
      <c r="AX108" s="57">
        <f t="shared" si="48"/>
        <v>0</v>
      </c>
      <c r="AY108" s="57">
        <f>SUM($AX$7:AX108)</f>
        <v>0</v>
      </c>
      <c r="AZ108" s="56">
        <f t="shared" si="40"/>
        <v>0</v>
      </c>
      <c r="BA108" s="56">
        <f t="shared" si="41"/>
        <v>0</v>
      </c>
      <c r="BB108" s="56">
        <f t="shared" si="42"/>
        <v>0</v>
      </c>
      <c r="BC108" s="56">
        <f t="shared" si="43"/>
        <v>0</v>
      </c>
      <c r="BD108" s="56">
        <f t="shared" si="44"/>
        <v>0</v>
      </c>
      <c r="BE108" s="57">
        <f t="shared" si="49"/>
        <v>0</v>
      </c>
      <c r="BF108" s="57">
        <f>SUM($BE$7:BE108)</f>
        <v>0</v>
      </c>
      <c r="BH108" s="58" t="str">
        <f t="shared" si="60"/>
        <v/>
      </c>
      <c r="BI108" s="58" t="str">
        <f t="shared" si="61"/>
        <v/>
      </c>
      <c r="BJ108" s="58" t="str">
        <f t="shared" si="62"/>
        <v/>
      </c>
      <c r="BK108" s="58" t="str">
        <f t="shared" si="63"/>
        <v/>
      </c>
      <c r="BL108" s="58" t="str">
        <f t="shared" si="64"/>
        <v/>
      </c>
      <c r="BN108" s="58" t="str">
        <f t="shared" si="50"/>
        <v/>
      </c>
      <c r="BO108" s="58" t="str">
        <f t="shared" si="51"/>
        <v/>
      </c>
      <c r="BP108" s="58" t="str">
        <f t="shared" si="52"/>
        <v/>
      </c>
      <c r="BQ108" s="58" t="str">
        <f t="shared" si="53"/>
        <v/>
      </c>
      <c r="BR108" s="58" t="str">
        <f t="shared" si="54"/>
        <v/>
      </c>
      <c r="BS108" s="59"/>
    </row>
    <row r="109" spans="15:71" ht="13.15" customHeight="1" x14ac:dyDescent="0.2">
      <c r="O109" s="47" t="str">
        <f t="shared" si="45"/>
        <v/>
      </c>
      <c r="P109" s="53" t="str">
        <f t="shared" si="46"/>
        <v/>
      </c>
      <c r="Q109" s="169"/>
      <c r="R109" s="170"/>
      <c r="S109" s="170"/>
      <c r="T109" s="170"/>
      <c r="U109" s="171"/>
      <c r="V109" s="168"/>
      <c r="W109" s="54" t="str">
        <f t="shared" si="37"/>
        <v/>
      </c>
      <c r="X109" s="47" t="str">
        <f t="shared" si="39"/>
        <v/>
      </c>
      <c r="Y109" s="53" t="str">
        <f t="shared" si="47"/>
        <v/>
      </c>
      <c r="Z109" s="169"/>
      <c r="AA109" s="170"/>
      <c r="AB109" s="170"/>
      <c r="AC109" s="170"/>
      <c r="AD109" s="171"/>
      <c r="AE109" s="168"/>
      <c r="AF109" s="54" t="str">
        <f t="shared" si="38"/>
        <v/>
      </c>
      <c r="AG109" s="24"/>
      <c r="AH109" s="24"/>
      <c r="AI109" s="62"/>
      <c r="AJ109" s="62"/>
      <c r="AK109" s="62"/>
      <c r="AL109" s="62"/>
      <c r="AN109" s="20"/>
      <c r="AS109" s="56">
        <f t="shared" si="55"/>
        <v>0</v>
      </c>
      <c r="AT109" s="56">
        <f t="shared" si="56"/>
        <v>0</v>
      </c>
      <c r="AU109" s="56">
        <f t="shared" si="57"/>
        <v>0</v>
      </c>
      <c r="AV109" s="56">
        <f t="shared" si="58"/>
        <v>0</v>
      </c>
      <c r="AW109" s="56">
        <f t="shared" si="59"/>
        <v>0</v>
      </c>
      <c r="AX109" s="57">
        <f t="shared" si="48"/>
        <v>0</v>
      </c>
      <c r="AY109" s="57">
        <f>SUM($AX$7:AX109)</f>
        <v>0</v>
      </c>
      <c r="AZ109" s="56">
        <f t="shared" si="40"/>
        <v>0</v>
      </c>
      <c r="BA109" s="56">
        <f t="shared" si="41"/>
        <v>0</v>
      </c>
      <c r="BB109" s="56">
        <f t="shared" si="42"/>
        <v>0</v>
      </c>
      <c r="BC109" s="56">
        <f t="shared" si="43"/>
        <v>0</v>
      </c>
      <c r="BD109" s="56">
        <f t="shared" si="44"/>
        <v>0</v>
      </c>
      <c r="BE109" s="57">
        <f t="shared" si="49"/>
        <v>0</v>
      </c>
      <c r="BF109" s="57">
        <f>SUM($BE$7:BE109)</f>
        <v>0</v>
      </c>
      <c r="BH109" s="58" t="str">
        <f t="shared" si="60"/>
        <v/>
      </c>
      <c r="BI109" s="58" t="str">
        <f t="shared" si="61"/>
        <v/>
      </c>
      <c r="BJ109" s="58" t="str">
        <f t="shared" si="62"/>
        <v/>
      </c>
      <c r="BK109" s="58" t="str">
        <f t="shared" si="63"/>
        <v/>
      </c>
      <c r="BL109" s="58" t="str">
        <f t="shared" si="64"/>
        <v/>
      </c>
      <c r="BN109" s="58" t="str">
        <f t="shared" si="50"/>
        <v/>
      </c>
      <c r="BO109" s="58" t="str">
        <f t="shared" si="51"/>
        <v/>
      </c>
      <c r="BP109" s="58" t="str">
        <f t="shared" si="52"/>
        <v/>
      </c>
      <c r="BQ109" s="58" t="str">
        <f t="shared" si="53"/>
        <v/>
      </c>
      <c r="BR109" s="58" t="str">
        <f t="shared" si="54"/>
        <v/>
      </c>
      <c r="BS109" s="59"/>
    </row>
    <row r="110" spans="15:71" ht="13.15" customHeight="1" x14ac:dyDescent="0.2">
      <c r="O110" s="47" t="str">
        <f t="shared" si="45"/>
        <v/>
      </c>
      <c r="P110" s="53" t="str">
        <f t="shared" si="46"/>
        <v/>
      </c>
      <c r="Q110" s="169"/>
      <c r="R110" s="170"/>
      <c r="S110" s="170"/>
      <c r="T110" s="170"/>
      <c r="U110" s="171"/>
      <c r="V110" s="168"/>
      <c r="W110" s="54" t="str">
        <f t="shared" si="37"/>
        <v/>
      </c>
      <c r="X110" s="47" t="str">
        <f t="shared" si="39"/>
        <v/>
      </c>
      <c r="Y110" s="53" t="str">
        <f t="shared" si="47"/>
        <v/>
      </c>
      <c r="Z110" s="169"/>
      <c r="AA110" s="170"/>
      <c r="AB110" s="170"/>
      <c r="AC110" s="170"/>
      <c r="AD110" s="171"/>
      <c r="AE110" s="168"/>
      <c r="AF110" s="54" t="str">
        <f t="shared" si="38"/>
        <v/>
      </c>
      <c r="AG110" s="24"/>
      <c r="AH110" s="24"/>
      <c r="AI110" s="62"/>
      <c r="AJ110" s="62"/>
      <c r="AK110" s="62"/>
      <c r="AL110" s="62"/>
      <c r="AN110" s="20"/>
      <c r="AS110" s="56">
        <f t="shared" si="55"/>
        <v>0</v>
      </c>
      <c r="AT110" s="56">
        <f t="shared" si="56"/>
        <v>0</v>
      </c>
      <c r="AU110" s="56">
        <f t="shared" si="57"/>
        <v>0</v>
      </c>
      <c r="AV110" s="56">
        <f t="shared" si="58"/>
        <v>0</v>
      </c>
      <c r="AW110" s="56">
        <f t="shared" si="59"/>
        <v>0</v>
      </c>
      <c r="AX110" s="57">
        <f t="shared" si="48"/>
        <v>0</v>
      </c>
      <c r="AY110" s="57">
        <f>SUM($AX$7:AX110)</f>
        <v>0</v>
      </c>
      <c r="AZ110" s="56">
        <f t="shared" si="40"/>
        <v>0</v>
      </c>
      <c r="BA110" s="56">
        <f t="shared" si="41"/>
        <v>0</v>
      </c>
      <c r="BB110" s="56">
        <f t="shared" si="42"/>
        <v>0</v>
      </c>
      <c r="BC110" s="56">
        <f t="shared" si="43"/>
        <v>0</v>
      </c>
      <c r="BD110" s="56">
        <f t="shared" si="44"/>
        <v>0</v>
      </c>
      <c r="BE110" s="57">
        <f t="shared" si="49"/>
        <v>0</v>
      </c>
      <c r="BF110" s="57">
        <f>SUM($BE$7:BE110)</f>
        <v>0</v>
      </c>
      <c r="BH110" s="58" t="str">
        <f t="shared" si="60"/>
        <v/>
      </c>
      <c r="BI110" s="58" t="str">
        <f t="shared" si="61"/>
        <v/>
      </c>
      <c r="BJ110" s="58" t="str">
        <f t="shared" si="62"/>
        <v/>
      </c>
      <c r="BK110" s="58" t="str">
        <f t="shared" si="63"/>
        <v/>
      </c>
      <c r="BL110" s="58" t="str">
        <f t="shared" si="64"/>
        <v/>
      </c>
      <c r="BN110" s="58" t="str">
        <f t="shared" si="50"/>
        <v/>
      </c>
      <c r="BO110" s="58" t="str">
        <f t="shared" si="51"/>
        <v/>
      </c>
      <c r="BP110" s="58" t="str">
        <f t="shared" si="52"/>
        <v/>
      </c>
      <c r="BQ110" s="58" t="str">
        <f t="shared" si="53"/>
        <v/>
      </c>
      <c r="BR110" s="58" t="str">
        <f t="shared" si="54"/>
        <v/>
      </c>
      <c r="BS110" s="59"/>
    </row>
    <row r="111" spans="15:71" ht="13.15" customHeight="1" x14ac:dyDescent="0.2">
      <c r="O111" s="47" t="str">
        <f t="shared" si="45"/>
        <v/>
      </c>
      <c r="P111" s="53" t="str">
        <f t="shared" si="46"/>
        <v/>
      </c>
      <c r="Q111" s="169"/>
      <c r="R111" s="170"/>
      <c r="S111" s="170"/>
      <c r="T111" s="170"/>
      <c r="U111" s="171"/>
      <c r="V111" s="168"/>
      <c r="W111" s="54" t="str">
        <f t="shared" si="37"/>
        <v/>
      </c>
      <c r="X111" s="47" t="str">
        <f t="shared" si="39"/>
        <v/>
      </c>
      <c r="Y111" s="53" t="str">
        <f t="shared" si="47"/>
        <v/>
      </c>
      <c r="Z111" s="169"/>
      <c r="AA111" s="170"/>
      <c r="AB111" s="170"/>
      <c r="AC111" s="170"/>
      <c r="AD111" s="171"/>
      <c r="AE111" s="168"/>
      <c r="AF111" s="54" t="str">
        <f t="shared" si="38"/>
        <v/>
      </c>
      <c r="AG111" s="24"/>
      <c r="AH111" s="24"/>
      <c r="AI111" s="62"/>
      <c r="AJ111" s="62"/>
      <c r="AK111" s="62"/>
      <c r="AL111" s="62"/>
      <c r="AN111" s="20"/>
      <c r="AS111" s="56">
        <f t="shared" si="55"/>
        <v>0</v>
      </c>
      <c r="AT111" s="56">
        <f t="shared" si="56"/>
        <v>0</v>
      </c>
      <c r="AU111" s="56">
        <f t="shared" si="57"/>
        <v>0</v>
      </c>
      <c r="AV111" s="56">
        <f t="shared" si="58"/>
        <v>0</v>
      </c>
      <c r="AW111" s="56">
        <f t="shared" si="59"/>
        <v>0</v>
      </c>
      <c r="AX111" s="57">
        <f t="shared" ref="AX111:AX174" si="65">SUM(AS111:AW111)</f>
        <v>0</v>
      </c>
      <c r="AY111" s="57">
        <f>SUM($AX$7:AX111)</f>
        <v>0</v>
      </c>
      <c r="AZ111" s="56">
        <f t="shared" si="40"/>
        <v>0</v>
      </c>
      <c r="BA111" s="56">
        <f t="shared" si="41"/>
        <v>0</v>
      </c>
      <c r="BB111" s="56">
        <f t="shared" si="42"/>
        <v>0</v>
      </c>
      <c r="BC111" s="56">
        <f t="shared" si="43"/>
        <v>0</v>
      </c>
      <c r="BD111" s="56">
        <f t="shared" si="44"/>
        <v>0</v>
      </c>
      <c r="BE111" s="57">
        <f t="shared" ref="BE111:BE174" si="66">SUM(AZ111:BD111)</f>
        <v>0</v>
      </c>
      <c r="BF111" s="57">
        <f>SUM($BE$7:BE111)</f>
        <v>0</v>
      </c>
      <c r="BH111" s="58" t="str">
        <f t="shared" ref="BH111:BH117" si="67">IF(AS111=0,"",$P111)</f>
        <v/>
      </c>
      <c r="BI111" s="58" t="str">
        <f t="shared" ref="BI111:BI117" si="68">IF(AT111=0,"",$P111+1)</f>
        <v/>
      </c>
      <c r="BJ111" s="58" t="str">
        <f t="shared" ref="BJ111:BJ117" si="69">IF(AU111=0,"",$P111+2)</f>
        <v/>
      </c>
      <c r="BK111" s="58" t="str">
        <f t="shared" ref="BK111:BK117" si="70">IF(AV111=0,"",$P111+3)</f>
        <v/>
      </c>
      <c r="BL111" s="58" t="str">
        <f t="shared" ref="BL111:BL117" si="71">IF(AW111=0,"",$P111+4)</f>
        <v/>
      </c>
      <c r="BN111" s="58" t="str">
        <f t="shared" ref="BN111:BN117" si="72">IF(AZ111=0,"",$Y111)</f>
        <v/>
      </c>
      <c r="BO111" s="58" t="str">
        <f t="shared" ref="BO111:BO117" si="73">IF(BA111=0,"",$Y111+1)</f>
        <v/>
      </c>
      <c r="BP111" s="58" t="str">
        <f t="shared" ref="BP111:BP117" si="74">IF(BB111=0,"",$Y111+2)</f>
        <v/>
      </c>
      <c r="BQ111" s="58" t="str">
        <f t="shared" ref="BQ111:BQ117" si="75">IF(BC111=0,"",$Y111+3)</f>
        <v/>
      </c>
      <c r="BR111" s="58" t="str">
        <f t="shared" ref="BR111:BR117" si="76">IF(BD111=0,"",$Y111+4)</f>
        <v/>
      </c>
      <c r="BS111" s="59"/>
    </row>
    <row r="112" spans="15:71" ht="13.15" customHeight="1" x14ac:dyDescent="0.2">
      <c r="O112" s="47" t="str">
        <f t="shared" si="45"/>
        <v/>
      </c>
      <c r="P112" s="53" t="str">
        <f t="shared" si="46"/>
        <v/>
      </c>
      <c r="Q112" s="169"/>
      <c r="R112" s="170"/>
      <c r="S112" s="170"/>
      <c r="T112" s="170"/>
      <c r="U112" s="171"/>
      <c r="V112" s="168"/>
      <c r="W112" s="54" t="str">
        <f t="shared" si="37"/>
        <v/>
      </c>
      <c r="X112" s="47" t="str">
        <f t="shared" si="39"/>
        <v/>
      </c>
      <c r="Y112" s="53" t="str">
        <f t="shared" si="47"/>
        <v/>
      </c>
      <c r="Z112" s="169"/>
      <c r="AA112" s="170"/>
      <c r="AB112" s="170"/>
      <c r="AC112" s="170"/>
      <c r="AD112" s="171"/>
      <c r="AE112" s="168"/>
      <c r="AF112" s="54" t="str">
        <f t="shared" si="38"/>
        <v/>
      </c>
      <c r="AG112" s="24"/>
      <c r="AH112" s="24"/>
      <c r="AI112" s="62"/>
      <c r="AJ112" s="62"/>
      <c r="AK112" s="62"/>
      <c r="AL112" s="62"/>
      <c r="AN112" s="20"/>
      <c r="AS112" s="56">
        <f t="shared" si="55"/>
        <v>0</v>
      </c>
      <c r="AT112" s="56">
        <f t="shared" si="56"/>
        <v>0</v>
      </c>
      <c r="AU112" s="56">
        <f t="shared" si="57"/>
        <v>0</v>
      </c>
      <c r="AV112" s="56">
        <f t="shared" si="58"/>
        <v>0</v>
      </c>
      <c r="AW112" s="56">
        <f t="shared" si="59"/>
        <v>0</v>
      </c>
      <c r="AX112" s="57">
        <f t="shared" si="65"/>
        <v>0</v>
      </c>
      <c r="AY112" s="57">
        <f>SUM($AX$7:AX112)</f>
        <v>0</v>
      </c>
      <c r="AZ112" s="56">
        <f t="shared" si="40"/>
        <v>0</v>
      </c>
      <c r="BA112" s="56">
        <f t="shared" si="41"/>
        <v>0</v>
      </c>
      <c r="BB112" s="56">
        <f t="shared" si="42"/>
        <v>0</v>
      </c>
      <c r="BC112" s="56">
        <f t="shared" si="43"/>
        <v>0</v>
      </c>
      <c r="BD112" s="56">
        <f t="shared" si="44"/>
        <v>0</v>
      </c>
      <c r="BE112" s="57">
        <f t="shared" si="66"/>
        <v>0</v>
      </c>
      <c r="BF112" s="57">
        <f>SUM($BE$7:BE112)</f>
        <v>0</v>
      </c>
      <c r="BH112" s="58" t="str">
        <f t="shared" si="67"/>
        <v/>
      </c>
      <c r="BI112" s="58" t="str">
        <f t="shared" si="68"/>
        <v/>
      </c>
      <c r="BJ112" s="58" t="str">
        <f t="shared" si="69"/>
        <v/>
      </c>
      <c r="BK112" s="58" t="str">
        <f t="shared" si="70"/>
        <v/>
      </c>
      <c r="BL112" s="58" t="str">
        <f t="shared" si="71"/>
        <v/>
      </c>
      <c r="BN112" s="58" t="str">
        <f t="shared" si="72"/>
        <v/>
      </c>
      <c r="BO112" s="58" t="str">
        <f t="shared" si="73"/>
        <v/>
      </c>
      <c r="BP112" s="58" t="str">
        <f t="shared" si="74"/>
        <v/>
      </c>
      <c r="BQ112" s="58" t="str">
        <f t="shared" si="75"/>
        <v/>
      </c>
      <c r="BR112" s="58" t="str">
        <f t="shared" si="76"/>
        <v/>
      </c>
      <c r="BS112" s="59"/>
    </row>
    <row r="113" spans="15:71" ht="13.15" customHeight="1" x14ac:dyDescent="0.2">
      <c r="O113" s="47" t="str">
        <f t="shared" si="45"/>
        <v/>
      </c>
      <c r="P113" s="53" t="str">
        <f t="shared" si="46"/>
        <v/>
      </c>
      <c r="Q113" s="169"/>
      <c r="R113" s="170"/>
      <c r="S113" s="170"/>
      <c r="T113" s="170"/>
      <c r="U113" s="171"/>
      <c r="V113" s="168"/>
      <c r="W113" s="54" t="str">
        <f t="shared" si="37"/>
        <v/>
      </c>
      <c r="X113" s="47" t="str">
        <f t="shared" si="39"/>
        <v/>
      </c>
      <c r="Y113" s="53" t="str">
        <f t="shared" si="47"/>
        <v/>
      </c>
      <c r="Z113" s="169"/>
      <c r="AA113" s="170"/>
      <c r="AB113" s="170"/>
      <c r="AC113" s="170"/>
      <c r="AD113" s="171"/>
      <c r="AE113" s="168"/>
      <c r="AF113" s="54" t="str">
        <f t="shared" si="38"/>
        <v/>
      </c>
      <c r="AG113" s="24"/>
      <c r="AH113" s="24"/>
      <c r="AI113" s="62"/>
      <c r="AJ113" s="62"/>
      <c r="AK113" s="62"/>
      <c r="AL113" s="62"/>
      <c r="AN113" s="20"/>
      <c r="AS113" s="56">
        <f t="shared" si="55"/>
        <v>0</v>
      </c>
      <c r="AT113" s="56">
        <f t="shared" si="56"/>
        <v>0</v>
      </c>
      <c r="AU113" s="56">
        <f t="shared" si="57"/>
        <v>0</v>
      </c>
      <c r="AV113" s="56">
        <f t="shared" si="58"/>
        <v>0</v>
      </c>
      <c r="AW113" s="56">
        <f t="shared" si="59"/>
        <v>0</v>
      </c>
      <c r="AX113" s="57">
        <f t="shared" si="65"/>
        <v>0</v>
      </c>
      <c r="AY113" s="57">
        <f>SUM($AX$7:AX113)</f>
        <v>0</v>
      </c>
      <c r="AZ113" s="56">
        <f t="shared" si="40"/>
        <v>0</v>
      </c>
      <c r="BA113" s="56">
        <f t="shared" si="41"/>
        <v>0</v>
      </c>
      <c r="BB113" s="56">
        <f t="shared" si="42"/>
        <v>0</v>
      </c>
      <c r="BC113" s="56">
        <f t="shared" si="43"/>
        <v>0</v>
      </c>
      <c r="BD113" s="56">
        <f t="shared" si="44"/>
        <v>0</v>
      </c>
      <c r="BE113" s="57">
        <f t="shared" si="66"/>
        <v>0</v>
      </c>
      <c r="BF113" s="57">
        <f>SUM($BE$7:BE113)</f>
        <v>0</v>
      </c>
      <c r="BH113" s="58" t="str">
        <f t="shared" si="67"/>
        <v/>
      </c>
      <c r="BI113" s="58" t="str">
        <f t="shared" si="68"/>
        <v/>
      </c>
      <c r="BJ113" s="58" t="str">
        <f t="shared" si="69"/>
        <v/>
      </c>
      <c r="BK113" s="58" t="str">
        <f t="shared" si="70"/>
        <v/>
      </c>
      <c r="BL113" s="58" t="str">
        <f t="shared" si="71"/>
        <v/>
      </c>
      <c r="BN113" s="58" t="str">
        <f t="shared" si="72"/>
        <v/>
      </c>
      <c r="BO113" s="58" t="str">
        <f t="shared" si="73"/>
        <v/>
      </c>
      <c r="BP113" s="58" t="str">
        <f t="shared" si="74"/>
        <v/>
      </c>
      <c r="BQ113" s="58" t="str">
        <f t="shared" si="75"/>
        <v/>
      </c>
      <c r="BR113" s="58" t="str">
        <f t="shared" si="76"/>
        <v/>
      </c>
      <c r="BS113" s="59"/>
    </row>
    <row r="114" spans="15:71" ht="13.15" customHeight="1" x14ac:dyDescent="0.2">
      <c r="O114" s="47" t="str">
        <f t="shared" si="45"/>
        <v/>
      </c>
      <c r="P114" s="53" t="str">
        <f t="shared" si="46"/>
        <v/>
      </c>
      <c r="Q114" s="169"/>
      <c r="R114" s="170"/>
      <c r="S114" s="170"/>
      <c r="T114" s="170"/>
      <c r="U114" s="171"/>
      <c r="V114" s="168"/>
      <c r="W114" s="54" t="str">
        <f t="shared" si="37"/>
        <v/>
      </c>
      <c r="X114" s="47" t="str">
        <f t="shared" si="39"/>
        <v/>
      </c>
      <c r="Y114" s="53" t="str">
        <f t="shared" si="47"/>
        <v/>
      </c>
      <c r="Z114" s="169"/>
      <c r="AA114" s="170"/>
      <c r="AB114" s="170"/>
      <c r="AC114" s="170"/>
      <c r="AD114" s="171"/>
      <c r="AE114" s="168"/>
      <c r="AF114" s="54" t="str">
        <f t="shared" si="38"/>
        <v/>
      </c>
      <c r="AG114" s="24"/>
      <c r="AH114" s="24"/>
      <c r="AI114" s="62"/>
      <c r="AJ114" s="62"/>
      <c r="AK114" s="62"/>
      <c r="AL114" s="62"/>
      <c r="AN114" s="20"/>
      <c r="AS114" s="56">
        <f t="shared" si="55"/>
        <v>0</v>
      </c>
      <c r="AT114" s="56">
        <f t="shared" si="56"/>
        <v>0</v>
      </c>
      <c r="AU114" s="56">
        <f t="shared" si="57"/>
        <v>0</v>
      </c>
      <c r="AV114" s="56">
        <f t="shared" si="58"/>
        <v>0</v>
      </c>
      <c r="AW114" s="56">
        <f t="shared" si="59"/>
        <v>0</v>
      </c>
      <c r="AX114" s="57">
        <f t="shared" si="65"/>
        <v>0</v>
      </c>
      <c r="AY114" s="57">
        <f>SUM($AX$7:AX114)</f>
        <v>0</v>
      </c>
      <c r="AZ114" s="56">
        <f t="shared" si="40"/>
        <v>0</v>
      </c>
      <c r="BA114" s="56">
        <f t="shared" si="41"/>
        <v>0</v>
      </c>
      <c r="BB114" s="56">
        <f t="shared" si="42"/>
        <v>0</v>
      </c>
      <c r="BC114" s="56">
        <f t="shared" si="43"/>
        <v>0</v>
      </c>
      <c r="BD114" s="56">
        <f t="shared" si="44"/>
        <v>0</v>
      </c>
      <c r="BE114" s="57">
        <f t="shared" si="66"/>
        <v>0</v>
      </c>
      <c r="BF114" s="57">
        <f>SUM($BE$7:BE114)</f>
        <v>0</v>
      </c>
      <c r="BH114" s="58" t="str">
        <f t="shared" si="67"/>
        <v/>
      </c>
      <c r="BI114" s="58" t="str">
        <f t="shared" si="68"/>
        <v/>
      </c>
      <c r="BJ114" s="58" t="str">
        <f t="shared" si="69"/>
        <v/>
      </c>
      <c r="BK114" s="58" t="str">
        <f t="shared" si="70"/>
        <v/>
      </c>
      <c r="BL114" s="58" t="str">
        <f t="shared" si="71"/>
        <v/>
      </c>
      <c r="BN114" s="58" t="str">
        <f t="shared" si="72"/>
        <v/>
      </c>
      <c r="BO114" s="58" t="str">
        <f t="shared" si="73"/>
        <v/>
      </c>
      <c r="BP114" s="58" t="str">
        <f t="shared" si="74"/>
        <v/>
      </c>
      <c r="BQ114" s="58" t="str">
        <f t="shared" si="75"/>
        <v/>
      </c>
      <c r="BR114" s="58" t="str">
        <f t="shared" si="76"/>
        <v/>
      </c>
      <c r="BS114" s="59"/>
    </row>
    <row r="115" spans="15:71" x14ac:dyDescent="0.2">
      <c r="O115" s="47" t="str">
        <f t="shared" si="45"/>
        <v/>
      </c>
      <c r="P115" s="53" t="str">
        <f t="shared" si="46"/>
        <v/>
      </c>
      <c r="Q115" s="169"/>
      <c r="R115" s="170"/>
      <c r="S115" s="170"/>
      <c r="T115" s="170"/>
      <c r="U115" s="171"/>
      <c r="V115" s="168"/>
      <c r="W115" s="144"/>
      <c r="X115" s="47" t="str">
        <f t="shared" si="39"/>
        <v/>
      </c>
      <c r="Y115" s="53" t="str">
        <f t="shared" si="47"/>
        <v/>
      </c>
      <c r="Z115" s="169"/>
      <c r="AA115" s="170"/>
      <c r="AB115" s="170"/>
      <c r="AC115" s="170"/>
      <c r="AD115" s="171"/>
      <c r="AE115" s="168"/>
      <c r="AF115" s="54" t="str">
        <f>IF(AND(AE115="",OR(Z115&lt;&gt;"",AA115&lt;&gt;"",AB115&lt;&gt;"",AC115&lt;&gt;"",AD115&lt;&gt;"")),"?",IF(AND(AE115&lt;&gt;"",Z115="",AA115="",AB115="",AC115="",AD115=""),"X",""))</f>
        <v/>
      </c>
      <c r="AG115" s="24"/>
      <c r="AH115" s="24"/>
      <c r="AI115" s="62"/>
      <c r="AJ115" s="62"/>
      <c r="AK115" s="62"/>
      <c r="AL115" s="62"/>
      <c r="AN115" s="20"/>
      <c r="AS115" s="56">
        <f t="shared" si="55"/>
        <v>0</v>
      </c>
      <c r="AT115" s="56">
        <f t="shared" si="56"/>
        <v>0</v>
      </c>
      <c r="AU115" s="56">
        <f t="shared" si="57"/>
        <v>0</v>
      </c>
      <c r="AV115" s="56">
        <f t="shared" si="58"/>
        <v>0</v>
      </c>
      <c r="AW115" s="56">
        <f t="shared" si="59"/>
        <v>0</v>
      </c>
      <c r="AX115" s="57">
        <f t="shared" si="65"/>
        <v>0</v>
      </c>
      <c r="AY115" s="57">
        <f>SUM($AX$7:AX115)</f>
        <v>0</v>
      </c>
      <c r="AZ115" s="56">
        <f t="shared" si="40"/>
        <v>0</v>
      </c>
      <c r="BA115" s="56">
        <f t="shared" si="41"/>
        <v>0</v>
      </c>
      <c r="BB115" s="56">
        <f t="shared" si="42"/>
        <v>0</v>
      </c>
      <c r="BC115" s="56">
        <f t="shared" si="43"/>
        <v>0</v>
      </c>
      <c r="BD115" s="56">
        <f t="shared" si="44"/>
        <v>0</v>
      </c>
      <c r="BE115" s="57">
        <f t="shared" si="66"/>
        <v>0</v>
      </c>
      <c r="BF115" s="57">
        <f>SUM($BE$7:BE115)</f>
        <v>0</v>
      </c>
      <c r="BH115" s="58" t="str">
        <f t="shared" si="67"/>
        <v/>
      </c>
      <c r="BI115" s="58" t="str">
        <f t="shared" si="68"/>
        <v/>
      </c>
      <c r="BJ115" s="58" t="str">
        <f t="shared" si="69"/>
        <v/>
      </c>
      <c r="BK115" s="58" t="str">
        <f t="shared" si="70"/>
        <v/>
      </c>
      <c r="BL115" s="58" t="str">
        <f t="shared" si="71"/>
        <v/>
      </c>
      <c r="BN115" s="58" t="str">
        <f t="shared" si="72"/>
        <v/>
      </c>
      <c r="BO115" s="58" t="str">
        <f t="shared" si="73"/>
        <v/>
      </c>
      <c r="BP115" s="58" t="str">
        <f t="shared" si="74"/>
        <v/>
      </c>
      <c r="BQ115" s="58" t="str">
        <f t="shared" si="75"/>
        <v/>
      </c>
      <c r="BR115" s="58" t="str">
        <f t="shared" si="76"/>
        <v/>
      </c>
    </row>
    <row r="116" spans="15:71" x14ac:dyDescent="0.2">
      <c r="O116" s="47" t="str">
        <f t="shared" si="45"/>
        <v/>
      </c>
      <c r="P116" s="53" t="str">
        <f t="shared" si="46"/>
        <v/>
      </c>
      <c r="Q116" s="169"/>
      <c r="R116" s="170"/>
      <c r="S116" s="170"/>
      <c r="T116" s="170"/>
      <c r="U116" s="171"/>
      <c r="V116" s="168"/>
      <c r="X116" s="47" t="str">
        <f t="shared" si="39"/>
        <v/>
      </c>
      <c r="Y116" s="53" t="str">
        <f t="shared" si="47"/>
        <v/>
      </c>
      <c r="Z116" s="169"/>
      <c r="AA116" s="170"/>
      <c r="AB116" s="170"/>
      <c r="AC116" s="170"/>
      <c r="AD116" s="171"/>
      <c r="AE116" s="168"/>
      <c r="AF116" s="54" t="str">
        <f t="shared" ref="AF116:AF167" si="77">IF(AND(AE116="",OR(Z116&lt;&gt;"",AA116&lt;&gt;"",AB116&lt;&gt;"",AC116&lt;&gt;"",AD116&lt;&gt;"")),"?",IF(AND(AE116&lt;&gt;"",Z116="",AA116="",AB116="",AC116="",AD116=""),"X",""))</f>
        <v/>
      </c>
      <c r="AG116" s="24"/>
      <c r="AH116" s="24"/>
      <c r="AI116" s="62"/>
      <c r="AJ116" s="62"/>
      <c r="AK116" s="62"/>
      <c r="AL116" s="62"/>
      <c r="AN116" s="20"/>
      <c r="AS116" s="56">
        <f t="shared" si="55"/>
        <v>0</v>
      </c>
      <c r="AT116" s="56">
        <f t="shared" si="56"/>
        <v>0</v>
      </c>
      <c r="AU116" s="56">
        <f t="shared" si="57"/>
        <v>0</v>
      </c>
      <c r="AV116" s="56">
        <f t="shared" si="58"/>
        <v>0</v>
      </c>
      <c r="AW116" s="56">
        <f t="shared" si="59"/>
        <v>0</v>
      </c>
      <c r="AX116" s="57">
        <f t="shared" si="65"/>
        <v>0</v>
      </c>
      <c r="AY116" s="57">
        <f>SUM($AX$7:AX116)</f>
        <v>0</v>
      </c>
      <c r="AZ116" s="56">
        <f t="shared" si="40"/>
        <v>0</v>
      </c>
      <c r="BA116" s="56">
        <f t="shared" si="41"/>
        <v>0</v>
      </c>
      <c r="BB116" s="56">
        <f t="shared" si="42"/>
        <v>0</v>
      </c>
      <c r="BC116" s="56">
        <f t="shared" si="43"/>
        <v>0</v>
      </c>
      <c r="BD116" s="56">
        <f t="shared" si="44"/>
        <v>0</v>
      </c>
      <c r="BE116" s="57">
        <f t="shared" si="66"/>
        <v>0</v>
      </c>
      <c r="BF116" s="57">
        <f>SUM($BE$7:BE116)</f>
        <v>0</v>
      </c>
      <c r="BH116" s="58" t="str">
        <f t="shared" si="67"/>
        <v/>
      </c>
      <c r="BI116" s="58" t="str">
        <f t="shared" si="68"/>
        <v/>
      </c>
      <c r="BJ116" s="58" t="str">
        <f t="shared" si="69"/>
        <v/>
      </c>
      <c r="BK116" s="58" t="str">
        <f t="shared" si="70"/>
        <v/>
      </c>
      <c r="BL116" s="58" t="str">
        <f t="shared" si="71"/>
        <v/>
      </c>
      <c r="BN116" s="58" t="str">
        <f t="shared" si="72"/>
        <v/>
      </c>
      <c r="BO116" s="58" t="str">
        <f t="shared" si="73"/>
        <v/>
      </c>
      <c r="BP116" s="58" t="str">
        <f t="shared" si="74"/>
        <v/>
      </c>
      <c r="BQ116" s="58" t="str">
        <f t="shared" si="75"/>
        <v/>
      </c>
      <c r="BR116" s="58" t="str">
        <f t="shared" si="76"/>
        <v/>
      </c>
    </row>
    <row r="117" spans="15:71" x14ac:dyDescent="0.2">
      <c r="O117" s="47" t="str">
        <f t="shared" si="45"/>
        <v/>
      </c>
      <c r="P117" s="53" t="str">
        <f t="shared" si="46"/>
        <v/>
      </c>
      <c r="Q117" s="169"/>
      <c r="R117" s="170"/>
      <c r="S117" s="170"/>
      <c r="T117" s="170"/>
      <c r="U117" s="171"/>
      <c r="V117" s="168"/>
      <c r="X117" s="47" t="str">
        <f t="shared" si="39"/>
        <v/>
      </c>
      <c r="Y117" s="53" t="str">
        <f t="shared" si="47"/>
        <v/>
      </c>
      <c r="Z117" s="169"/>
      <c r="AA117" s="170"/>
      <c r="AB117" s="170"/>
      <c r="AC117" s="170"/>
      <c r="AD117" s="171"/>
      <c r="AE117" s="168"/>
      <c r="AF117" s="54" t="str">
        <f t="shared" si="77"/>
        <v/>
      </c>
      <c r="AG117" s="24"/>
      <c r="AH117" s="24"/>
      <c r="AI117" s="62"/>
      <c r="AJ117" s="62"/>
      <c r="AK117" s="62"/>
      <c r="AL117" s="62"/>
      <c r="AN117" s="20"/>
      <c r="AS117" s="56">
        <f t="shared" si="55"/>
        <v>0</v>
      </c>
      <c r="AT117" s="56">
        <f t="shared" si="56"/>
        <v>0</v>
      </c>
      <c r="AU117" s="56">
        <f t="shared" si="57"/>
        <v>0</v>
      </c>
      <c r="AV117" s="56">
        <f t="shared" si="58"/>
        <v>0</v>
      </c>
      <c r="AW117" s="56">
        <f t="shared" si="59"/>
        <v>0</v>
      </c>
      <c r="AX117" s="57">
        <f t="shared" si="65"/>
        <v>0</v>
      </c>
      <c r="AY117" s="57">
        <f>SUM($AX$7:AX117)</f>
        <v>0</v>
      </c>
      <c r="AZ117" s="56">
        <f t="shared" si="40"/>
        <v>0</v>
      </c>
      <c r="BA117" s="56">
        <f t="shared" si="41"/>
        <v>0</v>
      </c>
      <c r="BB117" s="56">
        <f t="shared" si="42"/>
        <v>0</v>
      </c>
      <c r="BC117" s="56">
        <f t="shared" si="43"/>
        <v>0</v>
      </c>
      <c r="BD117" s="56">
        <f t="shared" si="44"/>
        <v>0</v>
      </c>
      <c r="BE117" s="57">
        <f t="shared" si="66"/>
        <v>0</v>
      </c>
      <c r="BF117" s="57">
        <f>SUM($BE$7:BE117)</f>
        <v>0</v>
      </c>
      <c r="BH117" s="58" t="str">
        <f t="shared" si="67"/>
        <v/>
      </c>
      <c r="BI117" s="58" t="str">
        <f t="shared" si="68"/>
        <v/>
      </c>
      <c r="BJ117" s="58" t="str">
        <f t="shared" si="69"/>
        <v/>
      </c>
      <c r="BK117" s="58" t="str">
        <f t="shared" si="70"/>
        <v/>
      </c>
      <c r="BL117" s="58" t="str">
        <f t="shared" si="71"/>
        <v/>
      </c>
      <c r="BN117" s="58" t="str">
        <f t="shared" si="72"/>
        <v/>
      </c>
      <c r="BO117" s="58" t="str">
        <f t="shared" si="73"/>
        <v/>
      </c>
      <c r="BP117" s="58" t="str">
        <f t="shared" si="74"/>
        <v/>
      </c>
      <c r="BQ117" s="58" t="str">
        <f t="shared" si="75"/>
        <v/>
      </c>
      <c r="BR117" s="58" t="str">
        <f t="shared" si="76"/>
        <v/>
      </c>
    </row>
    <row r="118" spans="15:71" x14ac:dyDescent="0.2">
      <c r="O118" s="47" t="str">
        <f t="shared" si="45"/>
        <v/>
      </c>
      <c r="P118" s="53" t="str">
        <f t="shared" si="46"/>
        <v/>
      </c>
      <c r="Q118" s="169"/>
      <c r="R118" s="170"/>
      <c r="S118" s="170"/>
      <c r="T118" s="170"/>
      <c r="U118" s="171"/>
      <c r="V118" s="168"/>
      <c r="W118" s="144"/>
      <c r="X118" s="47" t="str">
        <f t="shared" si="39"/>
        <v/>
      </c>
      <c r="Y118" s="53" t="str">
        <f t="shared" si="47"/>
        <v/>
      </c>
      <c r="Z118" s="169"/>
      <c r="AA118" s="170"/>
      <c r="AB118" s="170"/>
      <c r="AC118" s="170"/>
      <c r="AD118" s="171"/>
      <c r="AE118" s="168"/>
      <c r="AF118" s="54" t="str">
        <f t="shared" si="77"/>
        <v/>
      </c>
      <c r="AG118" s="24"/>
      <c r="AH118" s="24"/>
      <c r="AI118" s="62"/>
      <c r="AJ118" s="62"/>
      <c r="AK118" s="62"/>
      <c r="AL118" s="62"/>
      <c r="AN118" s="20"/>
      <c r="AS118" s="56">
        <f t="shared" si="55"/>
        <v>0</v>
      </c>
      <c r="AT118" s="56">
        <f t="shared" si="56"/>
        <v>0</v>
      </c>
      <c r="AU118" s="56">
        <f t="shared" si="57"/>
        <v>0</v>
      </c>
      <c r="AV118" s="56">
        <f t="shared" si="58"/>
        <v>0</v>
      </c>
      <c r="AW118" s="56">
        <f t="shared" si="59"/>
        <v>0</v>
      </c>
      <c r="AX118" s="57">
        <f t="shared" si="65"/>
        <v>0</v>
      </c>
      <c r="AY118" s="57">
        <f>SUM($AX$7:AX118)</f>
        <v>0</v>
      </c>
      <c r="AZ118" s="56">
        <f t="shared" si="40"/>
        <v>0</v>
      </c>
      <c r="BA118" s="56">
        <f t="shared" si="41"/>
        <v>0</v>
      </c>
      <c r="BB118" s="56">
        <f t="shared" si="42"/>
        <v>0</v>
      </c>
      <c r="BC118" s="56">
        <f t="shared" si="43"/>
        <v>0</v>
      </c>
      <c r="BD118" s="56">
        <f t="shared" si="44"/>
        <v>0</v>
      </c>
      <c r="BE118" s="57">
        <f t="shared" si="66"/>
        <v>0</v>
      </c>
      <c r="BF118" s="57">
        <f>SUM($BE$7:BE118)</f>
        <v>0</v>
      </c>
      <c r="BH118" s="58" t="str">
        <f t="shared" ref="BH118:BH143" si="78">IF(AS118=0,"",$P118)</f>
        <v/>
      </c>
      <c r="BI118" s="58" t="str">
        <f t="shared" ref="BI118:BI143" si="79">IF(AT118=0,"",$P118+1)</f>
        <v/>
      </c>
      <c r="BJ118" s="58" t="str">
        <f t="shared" ref="BJ118:BJ143" si="80">IF(AU118=0,"",$P118+2)</f>
        <v/>
      </c>
      <c r="BK118" s="58" t="str">
        <f t="shared" ref="BK118:BK143" si="81">IF(AV118=0,"",$P118+3)</f>
        <v/>
      </c>
      <c r="BL118" s="58" t="str">
        <f t="shared" ref="BL118:BL143" si="82">IF(AW118=0,"",$P118+4)</f>
        <v/>
      </c>
      <c r="BN118" s="58" t="str">
        <f t="shared" ref="BN118:BN143" si="83">IF(AZ118=0,"",$Y118)</f>
        <v/>
      </c>
      <c r="BO118" s="58" t="str">
        <f t="shared" ref="BO118:BO143" si="84">IF(BA118=0,"",$Y118+1)</f>
        <v/>
      </c>
      <c r="BP118" s="58" t="str">
        <f t="shared" ref="BP118:BP143" si="85">IF(BB118=0,"",$Y118+2)</f>
        <v/>
      </c>
      <c r="BQ118" s="58" t="str">
        <f t="shared" ref="BQ118:BQ143" si="86">IF(BC118=0,"",$Y118+3)</f>
        <v/>
      </c>
      <c r="BR118" s="58" t="str">
        <f t="shared" ref="BR118:BR143" si="87">IF(BD118=0,"",$Y118+4)</f>
        <v/>
      </c>
    </row>
    <row r="119" spans="15:71" x14ac:dyDescent="0.2">
      <c r="O119" s="47" t="str">
        <f t="shared" si="45"/>
        <v/>
      </c>
      <c r="P119" s="53" t="str">
        <f t="shared" si="46"/>
        <v/>
      </c>
      <c r="Q119" s="169"/>
      <c r="R119" s="170"/>
      <c r="S119" s="170"/>
      <c r="T119" s="170"/>
      <c r="U119" s="171"/>
      <c r="V119" s="168"/>
      <c r="W119" s="144"/>
      <c r="X119" s="47" t="str">
        <f t="shared" si="39"/>
        <v/>
      </c>
      <c r="Y119" s="53" t="str">
        <f t="shared" si="47"/>
        <v/>
      </c>
      <c r="Z119" s="169"/>
      <c r="AA119" s="170"/>
      <c r="AB119" s="170"/>
      <c r="AC119" s="170"/>
      <c r="AD119" s="171"/>
      <c r="AE119" s="168"/>
      <c r="AF119" s="54" t="str">
        <f t="shared" si="77"/>
        <v/>
      </c>
      <c r="AG119" s="24"/>
      <c r="AH119" s="24"/>
      <c r="AI119" s="62"/>
      <c r="AJ119" s="62"/>
      <c r="AK119" s="62"/>
      <c r="AL119" s="62"/>
      <c r="AN119" s="20"/>
      <c r="AS119" s="56">
        <f t="shared" si="55"/>
        <v>0</v>
      </c>
      <c r="AT119" s="56">
        <f t="shared" si="56"/>
        <v>0</v>
      </c>
      <c r="AU119" s="56">
        <f t="shared" si="57"/>
        <v>0</v>
      </c>
      <c r="AV119" s="56">
        <f t="shared" si="58"/>
        <v>0</v>
      </c>
      <c r="AW119" s="56">
        <f t="shared" si="59"/>
        <v>0</v>
      </c>
      <c r="AX119" s="57">
        <f t="shared" si="65"/>
        <v>0</v>
      </c>
      <c r="AY119" s="57">
        <f>SUM($AX$7:AX119)</f>
        <v>0</v>
      </c>
      <c r="AZ119" s="56">
        <f t="shared" si="40"/>
        <v>0</v>
      </c>
      <c r="BA119" s="56">
        <f t="shared" si="41"/>
        <v>0</v>
      </c>
      <c r="BB119" s="56">
        <f t="shared" si="42"/>
        <v>0</v>
      </c>
      <c r="BC119" s="56">
        <f t="shared" si="43"/>
        <v>0</v>
      </c>
      <c r="BD119" s="56">
        <f t="shared" si="44"/>
        <v>0</v>
      </c>
      <c r="BE119" s="57">
        <f t="shared" si="66"/>
        <v>0</v>
      </c>
      <c r="BF119" s="57">
        <f>SUM($BE$7:BE119)</f>
        <v>0</v>
      </c>
      <c r="BH119" s="58" t="str">
        <f t="shared" si="78"/>
        <v/>
      </c>
      <c r="BI119" s="58" t="str">
        <f t="shared" si="79"/>
        <v/>
      </c>
      <c r="BJ119" s="58" t="str">
        <f t="shared" si="80"/>
        <v/>
      </c>
      <c r="BK119" s="58" t="str">
        <f t="shared" si="81"/>
        <v/>
      </c>
      <c r="BL119" s="58" t="str">
        <f t="shared" si="82"/>
        <v/>
      </c>
      <c r="BN119" s="58" t="str">
        <f t="shared" si="83"/>
        <v/>
      </c>
      <c r="BO119" s="58" t="str">
        <f t="shared" si="84"/>
        <v/>
      </c>
      <c r="BP119" s="58" t="str">
        <f t="shared" si="85"/>
        <v/>
      </c>
      <c r="BQ119" s="58" t="str">
        <f t="shared" si="86"/>
        <v/>
      </c>
      <c r="BR119" s="58" t="str">
        <f t="shared" si="87"/>
        <v/>
      </c>
    </row>
    <row r="120" spans="15:71" x14ac:dyDescent="0.2">
      <c r="O120" s="47" t="str">
        <f t="shared" si="45"/>
        <v/>
      </c>
      <c r="P120" s="53" t="str">
        <f t="shared" si="46"/>
        <v/>
      </c>
      <c r="Q120" s="169"/>
      <c r="R120" s="170"/>
      <c r="S120" s="170"/>
      <c r="T120" s="170"/>
      <c r="U120" s="171"/>
      <c r="V120" s="168"/>
      <c r="W120" s="144"/>
      <c r="X120" s="47" t="str">
        <f t="shared" si="39"/>
        <v/>
      </c>
      <c r="Y120" s="53" t="str">
        <f t="shared" si="47"/>
        <v/>
      </c>
      <c r="Z120" s="169"/>
      <c r="AA120" s="170"/>
      <c r="AB120" s="170"/>
      <c r="AC120" s="170"/>
      <c r="AD120" s="171"/>
      <c r="AE120" s="168"/>
      <c r="AF120" s="54" t="str">
        <f t="shared" si="77"/>
        <v/>
      </c>
      <c r="AG120" s="24"/>
      <c r="AH120" s="24"/>
      <c r="AI120" s="62"/>
      <c r="AJ120" s="62"/>
      <c r="AK120" s="62"/>
      <c r="AL120" s="62"/>
      <c r="AN120" s="20"/>
      <c r="AS120" s="56">
        <f t="shared" si="55"/>
        <v>0</v>
      </c>
      <c r="AT120" s="56">
        <f t="shared" si="56"/>
        <v>0</v>
      </c>
      <c r="AU120" s="56">
        <f t="shared" si="57"/>
        <v>0</v>
      </c>
      <c r="AV120" s="56">
        <f t="shared" si="58"/>
        <v>0</v>
      </c>
      <c r="AW120" s="56">
        <f t="shared" si="59"/>
        <v>0</v>
      </c>
      <c r="AX120" s="57">
        <f t="shared" si="65"/>
        <v>0</v>
      </c>
      <c r="AY120" s="57">
        <f>SUM($AX$7:AX120)</f>
        <v>0</v>
      </c>
      <c r="AZ120" s="56">
        <f t="shared" si="40"/>
        <v>0</v>
      </c>
      <c r="BA120" s="56">
        <f t="shared" si="41"/>
        <v>0</v>
      </c>
      <c r="BB120" s="56">
        <f t="shared" si="42"/>
        <v>0</v>
      </c>
      <c r="BC120" s="56">
        <f t="shared" si="43"/>
        <v>0</v>
      </c>
      <c r="BD120" s="56">
        <f t="shared" si="44"/>
        <v>0</v>
      </c>
      <c r="BE120" s="57">
        <f t="shared" si="66"/>
        <v>0</v>
      </c>
      <c r="BF120" s="57">
        <f>SUM($BE$7:BE120)</f>
        <v>0</v>
      </c>
      <c r="BH120" s="58" t="str">
        <f t="shared" si="78"/>
        <v/>
      </c>
      <c r="BI120" s="58" t="str">
        <f t="shared" si="79"/>
        <v/>
      </c>
      <c r="BJ120" s="58" t="str">
        <f t="shared" si="80"/>
        <v/>
      </c>
      <c r="BK120" s="58" t="str">
        <f t="shared" si="81"/>
        <v/>
      </c>
      <c r="BL120" s="58" t="str">
        <f t="shared" si="82"/>
        <v/>
      </c>
      <c r="BN120" s="58" t="str">
        <f t="shared" si="83"/>
        <v/>
      </c>
      <c r="BO120" s="58" t="str">
        <f t="shared" si="84"/>
        <v/>
      </c>
      <c r="BP120" s="58" t="str">
        <f t="shared" si="85"/>
        <v/>
      </c>
      <c r="BQ120" s="58" t="str">
        <f t="shared" si="86"/>
        <v/>
      </c>
      <c r="BR120" s="58" t="str">
        <f t="shared" si="87"/>
        <v/>
      </c>
    </row>
    <row r="121" spans="15:71" x14ac:dyDescent="0.2">
      <c r="O121" s="47" t="str">
        <f t="shared" si="45"/>
        <v/>
      </c>
      <c r="P121" s="53" t="str">
        <f t="shared" si="46"/>
        <v/>
      </c>
      <c r="Q121" s="169"/>
      <c r="R121" s="170"/>
      <c r="S121" s="170"/>
      <c r="T121" s="170"/>
      <c r="U121" s="171"/>
      <c r="V121" s="168"/>
      <c r="W121" s="144"/>
      <c r="X121" s="47" t="str">
        <f t="shared" si="39"/>
        <v/>
      </c>
      <c r="Y121" s="53" t="str">
        <f t="shared" si="47"/>
        <v/>
      </c>
      <c r="Z121" s="169"/>
      <c r="AA121" s="170"/>
      <c r="AB121" s="170"/>
      <c r="AC121" s="170"/>
      <c r="AD121" s="171"/>
      <c r="AE121" s="168"/>
      <c r="AF121" s="54" t="str">
        <f t="shared" si="77"/>
        <v/>
      </c>
      <c r="AG121" s="24"/>
      <c r="AH121" s="24"/>
      <c r="AI121" s="62"/>
      <c r="AJ121" s="62"/>
      <c r="AK121" s="62"/>
      <c r="AL121" s="62"/>
      <c r="AN121" s="20"/>
      <c r="AS121" s="56">
        <f t="shared" si="55"/>
        <v>0</v>
      </c>
      <c r="AT121" s="56">
        <f t="shared" si="56"/>
        <v>0</v>
      </c>
      <c r="AU121" s="56">
        <f t="shared" si="57"/>
        <v>0</v>
      </c>
      <c r="AV121" s="56">
        <f t="shared" si="58"/>
        <v>0</v>
      </c>
      <c r="AW121" s="56">
        <f t="shared" si="59"/>
        <v>0</v>
      </c>
      <c r="AX121" s="57">
        <f t="shared" si="65"/>
        <v>0</v>
      </c>
      <c r="AY121" s="57">
        <f>SUM($AX$7:AX121)</f>
        <v>0</v>
      </c>
      <c r="AZ121" s="56">
        <f t="shared" si="40"/>
        <v>0</v>
      </c>
      <c r="BA121" s="56">
        <f t="shared" si="41"/>
        <v>0</v>
      </c>
      <c r="BB121" s="56">
        <f t="shared" si="42"/>
        <v>0</v>
      </c>
      <c r="BC121" s="56">
        <f t="shared" si="43"/>
        <v>0</v>
      </c>
      <c r="BD121" s="56">
        <f t="shared" si="44"/>
        <v>0</v>
      </c>
      <c r="BE121" s="57">
        <f t="shared" si="66"/>
        <v>0</v>
      </c>
      <c r="BF121" s="57">
        <f>SUM($BE$7:BE121)</f>
        <v>0</v>
      </c>
      <c r="BH121" s="58" t="str">
        <f t="shared" si="78"/>
        <v/>
      </c>
      <c r="BI121" s="58" t="str">
        <f t="shared" si="79"/>
        <v/>
      </c>
      <c r="BJ121" s="58" t="str">
        <f t="shared" si="80"/>
        <v/>
      </c>
      <c r="BK121" s="58" t="str">
        <f t="shared" si="81"/>
        <v/>
      </c>
      <c r="BL121" s="58" t="str">
        <f t="shared" si="82"/>
        <v/>
      </c>
      <c r="BN121" s="58" t="str">
        <f t="shared" si="83"/>
        <v/>
      </c>
      <c r="BO121" s="58" t="str">
        <f t="shared" si="84"/>
        <v/>
      </c>
      <c r="BP121" s="58" t="str">
        <f t="shared" si="85"/>
        <v/>
      </c>
      <c r="BQ121" s="58" t="str">
        <f t="shared" si="86"/>
        <v/>
      </c>
      <c r="BR121" s="58" t="str">
        <f t="shared" si="87"/>
        <v/>
      </c>
    </row>
    <row r="122" spans="15:71" x14ac:dyDescent="0.2">
      <c r="O122" s="47" t="str">
        <f t="shared" si="45"/>
        <v/>
      </c>
      <c r="P122" s="53" t="str">
        <f t="shared" si="46"/>
        <v/>
      </c>
      <c r="Q122" s="169"/>
      <c r="R122" s="170"/>
      <c r="S122" s="170"/>
      <c r="T122" s="170"/>
      <c r="U122" s="171"/>
      <c r="V122" s="168"/>
      <c r="W122" s="144"/>
      <c r="X122" s="47" t="str">
        <f t="shared" si="39"/>
        <v/>
      </c>
      <c r="Y122" s="53" t="str">
        <f t="shared" si="47"/>
        <v/>
      </c>
      <c r="Z122" s="169"/>
      <c r="AA122" s="170"/>
      <c r="AB122" s="170"/>
      <c r="AC122" s="170"/>
      <c r="AD122" s="171"/>
      <c r="AE122" s="168"/>
      <c r="AF122" s="54" t="str">
        <f t="shared" si="77"/>
        <v/>
      </c>
      <c r="AG122" s="24"/>
      <c r="AH122" s="24"/>
      <c r="AI122" s="62"/>
      <c r="AJ122" s="62"/>
      <c r="AK122" s="62"/>
      <c r="AL122" s="62"/>
      <c r="AN122" s="20"/>
      <c r="AS122" s="56">
        <f t="shared" si="55"/>
        <v>0</v>
      </c>
      <c r="AT122" s="56">
        <f t="shared" si="56"/>
        <v>0</v>
      </c>
      <c r="AU122" s="56">
        <f t="shared" si="57"/>
        <v>0</v>
      </c>
      <c r="AV122" s="56">
        <f t="shared" si="58"/>
        <v>0</v>
      </c>
      <c r="AW122" s="56">
        <f t="shared" si="59"/>
        <v>0</v>
      </c>
      <c r="AX122" s="57">
        <f t="shared" si="65"/>
        <v>0</v>
      </c>
      <c r="AY122" s="57">
        <f>SUM($AX$7:AX122)</f>
        <v>0</v>
      </c>
      <c r="AZ122" s="56">
        <f t="shared" si="40"/>
        <v>0</v>
      </c>
      <c r="BA122" s="56">
        <f t="shared" si="41"/>
        <v>0</v>
      </c>
      <c r="BB122" s="56">
        <f t="shared" si="42"/>
        <v>0</v>
      </c>
      <c r="BC122" s="56">
        <f t="shared" si="43"/>
        <v>0</v>
      </c>
      <c r="BD122" s="56">
        <f t="shared" si="44"/>
        <v>0</v>
      </c>
      <c r="BE122" s="57">
        <f t="shared" si="66"/>
        <v>0</v>
      </c>
      <c r="BF122" s="57">
        <f>SUM($BE$7:BE122)</f>
        <v>0</v>
      </c>
      <c r="BH122" s="58" t="str">
        <f t="shared" si="78"/>
        <v/>
      </c>
      <c r="BI122" s="58" t="str">
        <f t="shared" si="79"/>
        <v/>
      </c>
      <c r="BJ122" s="58" t="str">
        <f t="shared" si="80"/>
        <v/>
      </c>
      <c r="BK122" s="58" t="str">
        <f t="shared" si="81"/>
        <v/>
      </c>
      <c r="BL122" s="58" t="str">
        <f t="shared" si="82"/>
        <v/>
      </c>
      <c r="BN122" s="58" t="str">
        <f t="shared" si="83"/>
        <v/>
      </c>
      <c r="BO122" s="58" t="str">
        <f t="shared" si="84"/>
        <v/>
      </c>
      <c r="BP122" s="58" t="str">
        <f t="shared" si="85"/>
        <v/>
      </c>
      <c r="BQ122" s="58" t="str">
        <f t="shared" si="86"/>
        <v/>
      </c>
      <c r="BR122" s="58" t="str">
        <f t="shared" si="87"/>
        <v/>
      </c>
    </row>
    <row r="123" spans="15:71" x14ac:dyDescent="0.2">
      <c r="O123" s="47" t="str">
        <f t="shared" si="45"/>
        <v/>
      </c>
      <c r="P123" s="53" t="str">
        <f t="shared" si="46"/>
        <v/>
      </c>
      <c r="Q123" s="169"/>
      <c r="R123" s="170"/>
      <c r="S123" s="170"/>
      <c r="T123" s="170"/>
      <c r="U123" s="171"/>
      <c r="V123" s="168"/>
      <c r="W123" s="144"/>
      <c r="X123" s="47" t="str">
        <f t="shared" si="39"/>
        <v/>
      </c>
      <c r="Y123" s="53" t="str">
        <f t="shared" si="47"/>
        <v/>
      </c>
      <c r="Z123" s="169"/>
      <c r="AA123" s="170"/>
      <c r="AB123" s="170"/>
      <c r="AC123" s="170"/>
      <c r="AD123" s="171"/>
      <c r="AE123" s="168"/>
      <c r="AF123" s="54" t="str">
        <f t="shared" si="77"/>
        <v/>
      </c>
      <c r="AG123" s="24"/>
      <c r="AH123" s="24"/>
      <c r="AI123" s="62"/>
      <c r="AJ123" s="62"/>
      <c r="AK123" s="62"/>
      <c r="AL123" s="62"/>
      <c r="AN123" s="20"/>
      <c r="AS123" s="56">
        <f t="shared" si="55"/>
        <v>0</v>
      </c>
      <c r="AT123" s="56">
        <f t="shared" si="56"/>
        <v>0</v>
      </c>
      <c r="AU123" s="56">
        <f t="shared" si="57"/>
        <v>0</v>
      </c>
      <c r="AV123" s="56">
        <f t="shared" si="58"/>
        <v>0</v>
      </c>
      <c r="AW123" s="56">
        <f t="shared" si="59"/>
        <v>0</v>
      </c>
      <c r="AX123" s="57">
        <f t="shared" si="65"/>
        <v>0</v>
      </c>
      <c r="AY123" s="57">
        <f>SUM($AX$7:AX123)</f>
        <v>0</v>
      </c>
      <c r="AZ123" s="56">
        <f t="shared" si="40"/>
        <v>0</v>
      </c>
      <c r="BA123" s="56">
        <f t="shared" si="41"/>
        <v>0</v>
      </c>
      <c r="BB123" s="56">
        <f t="shared" si="42"/>
        <v>0</v>
      </c>
      <c r="BC123" s="56">
        <f t="shared" si="43"/>
        <v>0</v>
      </c>
      <c r="BD123" s="56">
        <f t="shared" si="44"/>
        <v>0</v>
      </c>
      <c r="BE123" s="57">
        <f t="shared" si="66"/>
        <v>0</v>
      </c>
      <c r="BF123" s="57">
        <f>SUM($BE$7:BE123)</f>
        <v>0</v>
      </c>
      <c r="BH123" s="58" t="str">
        <f t="shared" si="78"/>
        <v/>
      </c>
      <c r="BI123" s="58" t="str">
        <f t="shared" si="79"/>
        <v/>
      </c>
      <c r="BJ123" s="58" t="str">
        <f t="shared" si="80"/>
        <v/>
      </c>
      <c r="BK123" s="58" t="str">
        <f t="shared" si="81"/>
        <v/>
      </c>
      <c r="BL123" s="58" t="str">
        <f t="shared" si="82"/>
        <v/>
      </c>
      <c r="BN123" s="58" t="str">
        <f t="shared" si="83"/>
        <v/>
      </c>
      <c r="BO123" s="58" t="str">
        <f t="shared" si="84"/>
        <v/>
      </c>
      <c r="BP123" s="58" t="str">
        <f t="shared" si="85"/>
        <v/>
      </c>
      <c r="BQ123" s="58" t="str">
        <f t="shared" si="86"/>
        <v/>
      </c>
      <c r="BR123" s="58" t="str">
        <f t="shared" si="87"/>
        <v/>
      </c>
    </row>
    <row r="124" spans="15:71" x14ac:dyDescent="0.2">
      <c r="O124" s="47" t="str">
        <f t="shared" si="45"/>
        <v/>
      </c>
      <c r="P124" s="53" t="str">
        <f t="shared" si="46"/>
        <v/>
      </c>
      <c r="Q124" s="169"/>
      <c r="R124" s="170"/>
      <c r="S124" s="170"/>
      <c r="T124" s="170"/>
      <c r="U124" s="171"/>
      <c r="V124" s="168"/>
      <c r="W124" s="144"/>
      <c r="X124" s="47" t="str">
        <f t="shared" si="39"/>
        <v/>
      </c>
      <c r="Y124" s="53" t="str">
        <f t="shared" si="47"/>
        <v/>
      </c>
      <c r="Z124" s="169"/>
      <c r="AA124" s="170"/>
      <c r="AB124" s="170"/>
      <c r="AC124" s="170"/>
      <c r="AD124" s="171"/>
      <c r="AE124" s="168"/>
      <c r="AF124" s="54" t="str">
        <f t="shared" si="77"/>
        <v/>
      </c>
      <c r="AG124" s="24"/>
      <c r="AH124" s="24"/>
      <c r="AI124" s="62"/>
      <c r="AJ124" s="62"/>
      <c r="AK124" s="62"/>
      <c r="AL124" s="62"/>
      <c r="AN124" s="20"/>
      <c r="AS124" s="56">
        <f t="shared" si="55"/>
        <v>0</v>
      </c>
      <c r="AT124" s="56">
        <f t="shared" si="56"/>
        <v>0</v>
      </c>
      <c r="AU124" s="56">
        <f t="shared" si="57"/>
        <v>0</v>
      </c>
      <c r="AV124" s="56">
        <f t="shared" si="58"/>
        <v>0</v>
      </c>
      <c r="AW124" s="56">
        <f t="shared" si="59"/>
        <v>0</v>
      </c>
      <c r="AX124" s="57">
        <f t="shared" si="65"/>
        <v>0</v>
      </c>
      <c r="AY124" s="57">
        <f>SUM($AX$7:AX124)</f>
        <v>0</v>
      </c>
      <c r="AZ124" s="56">
        <f t="shared" si="40"/>
        <v>0</v>
      </c>
      <c r="BA124" s="56">
        <f t="shared" si="41"/>
        <v>0</v>
      </c>
      <c r="BB124" s="56">
        <f t="shared" si="42"/>
        <v>0</v>
      </c>
      <c r="BC124" s="56">
        <f t="shared" si="43"/>
        <v>0</v>
      </c>
      <c r="BD124" s="56">
        <f t="shared" si="44"/>
        <v>0</v>
      </c>
      <c r="BE124" s="57">
        <f t="shared" si="66"/>
        <v>0</v>
      </c>
      <c r="BF124" s="57">
        <f>SUM($BE$7:BE124)</f>
        <v>0</v>
      </c>
      <c r="BH124" s="58" t="str">
        <f t="shared" si="78"/>
        <v/>
      </c>
      <c r="BI124" s="58" t="str">
        <f t="shared" si="79"/>
        <v/>
      </c>
      <c r="BJ124" s="58" t="str">
        <f t="shared" si="80"/>
        <v/>
      </c>
      <c r="BK124" s="58" t="str">
        <f t="shared" si="81"/>
        <v/>
      </c>
      <c r="BL124" s="58" t="str">
        <f t="shared" si="82"/>
        <v/>
      </c>
      <c r="BN124" s="58" t="str">
        <f t="shared" si="83"/>
        <v/>
      </c>
      <c r="BO124" s="58" t="str">
        <f t="shared" si="84"/>
        <v/>
      </c>
      <c r="BP124" s="58" t="str">
        <f t="shared" si="85"/>
        <v/>
      </c>
      <c r="BQ124" s="58" t="str">
        <f t="shared" si="86"/>
        <v/>
      </c>
      <c r="BR124" s="58" t="str">
        <f t="shared" si="87"/>
        <v/>
      </c>
    </row>
    <row r="125" spans="15:71" x14ac:dyDescent="0.2">
      <c r="O125" s="47" t="str">
        <f t="shared" si="45"/>
        <v/>
      </c>
      <c r="P125" s="53" t="str">
        <f t="shared" si="46"/>
        <v/>
      </c>
      <c r="Q125" s="169"/>
      <c r="R125" s="170"/>
      <c r="S125" s="170"/>
      <c r="T125" s="170"/>
      <c r="U125" s="171"/>
      <c r="V125" s="168"/>
      <c r="W125" s="144"/>
      <c r="X125" s="47" t="str">
        <f t="shared" si="39"/>
        <v/>
      </c>
      <c r="Y125" s="53" t="str">
        <f t="shared" si="47"/>
        <v/>
      </c>
      <c r="Z125" s="169"/>
      <c r="AA125" s="170"/>
      <c r="AB125" s="170"/>
      <c r="AC125" s="170"/>
      <c r="AD125" s="171"/>
      <c r="AE125" s="168"/>
      <c r="AF125" s="54" t="str">
        <f t="shared" si="77"/>
        <v/>
      </c>
      <c r="AG125" s="24"/>
      <c r="AH125" s="24"/>
      <c r="AI125" s="62"/>
      <c r="AJ125" s="62"/>
      <c r="AK125" s="62"/>
      <c r="AL125" s="62"/>
      <c r="AN125" s="20"/>
      <c r="AS125" s="56">
        <f t="shared" si="55"/>
        <v>0</v>
      </c>
      <c r="AT125" s="56">
        <f t="shared" si="56"/>
        <v>0</v>
      </c>
      <c r="AU125" s="56">
        <f t="shared" si="57"/>
        <v>0</v>
      </c>
      <c r="AV125" s="56">
        <f t="shared" si="58"/>
        <v>0</v>
      </c>
      <c r="AW125" s="56">
        <f t="shared" si="59"/>
        <v>0</v>
      </c>
      <c r="AX125" s="57">
        <f t="shared" si="65"/>
        <v>0</v>
      </c>
      <c r="AY125" s="57">
        <f>SUM($AX$7:AX125)</f>
        <v>0</v>
      </c>
      <c r="AZ125" s="56">
        <f t="shared" si="40"/>
        <v>0</v>
      </c>
      <c r="BA125" s="56">
        <f t="shared" si="41"/>
        <v>0</v>
      </c>
      <c r="BB125" s="56">
        <f t="shared" si="42"/>
        <v>0</v>
      </c>
      <c r="BC125" s="56">
        <f t="shared" si="43"/>
        <v>0</v>
      </c>
      <c r="BD125" s="56">
        <f t="shared" si="44"/>
        <v>0</v>
      </c>
      <c r="BE125" s="57">
        <f t="shared" si="66"/>
        <v>0</v>
      </c>
      <c r="BF125" s="57">
        <f>SUM($BE$7:BE125)</f>
        <v>0</v>
      </c>
      <c r="BH125" s="58" t="str">
        <f t="shared" si="78"/>
        <v/>
      </c>
      <c r="BI125" s="58" t="str">
        <f t="shared" si="79"/>
        <v/>
      </c>
      <c r="BJ125" s="58" t="str">
        <f t="shared" si="80"/>
        <v/>
      </c>
      <c r="BK125" s="58" t="str">
        <f t="shared" si="81"/>
        <v/>
      </c>
      <c r="BL125" s="58" t="str">
        <f t="shared" si="82"/>
        <v/>
      </c>
      <c r="BN125" s="58" t="str">
        <f t="shared" si="83"/>
        <v/>
      </c>
      <c r="BO125" s="58" t="str">
        <f t="shared" si="84"/>
        <v/>
      </c>
      <c r="BP125" s="58" t="str">
        <f t="shared" si="85"/>
        <v/>
      </c>
      <c r="BQ125" s="58" t="str">
        <f t="shared" si="86"/>
        <v/>
      </c>
      <c r="BR125" s="58" t="str">
        <f t="shared" si="87"/>
        <v/>
      </c>
    </row>
    <row r="126" spans="15:71" x14ac:dyDescent="0.2">
      <c r="O126" s="47" t="str">
        <f t="shared" si="45"/>
        <v/>
      </c>
      <c r="P126" s="53" t="str">
        <f t="shared" si="46"/>
        <v/>
      </c>
      <c r="Q126" s="169"/>
      <c r="R126" s="170"/>
      <c r="S126" s="170"/>
      <c r="T126" s="170"/>
      <c r="U126" s="171"/>
      <c r="V126" s="168"/>
      <c r="W126" s="144"/>
      <c r="X126" s="47" t="str">
        <f t="shared" si="39"/>
        <v/>
      </c>
      <c r="Y126" s="53" t="str">
        <f t="shared" si="47"/>
        <v/>
      </c>
      <c r="Z126" s="169"/>
      <c r="AA126" s="170"/>
      <c r="AB126" s="170"/>
      <c r="AC126" s="170"/>
      <c r="AD126" s="171"/>
      <c r="AE126" s="168"/>
      <c r="AF126" s="54" t="str">
        <f t="shared" si="77"/>
        <v/>
      </c>
      <c r="AG126" s="24"/>
      <c r="AH126" s="24"/>
      <c r="AI126" s="62"/>
      <c r="AJ126" s="62"/>
      <c r="AK126" s="62"/>
      <c r="AL126" s="62"/>
      <c r="AN126" s="20"/>
      <c r="AS126" s="56">
        <f t="shared" si="55"/>
        <v>0</v>
      </c>
      <c r="AT126" s="56">
        <f t="shared" si="56"/>
        <v>0</v>
      </c>
      <c r="AU126" s="56">
        <f t="shared" si="57"/>
        <v>0</v>
      </c>
      <c r="AV126" s="56">
        <f t="shared" si="58"/>
        <v>0</v>
      </c>
      <c r="AW126" s="56">
        <f t="shared" si="59"/>
        <v>0</v>
      </c>
      <c r="AX126" s="57">
        <f t="shared" si="65"/>
        <v>0</v>
      </c>
      <c r="AY126" s="57">
        <f>SUM($AX$7:AX126)</f>
        <v>0</v>
      </c>
      <c r="AZ126" s="56">
        <f t="shared" si="40"/>
        <v>0</v>
      </c>
      <c r="BA126" s="56">
        <f t="shared" si="41"/>
        <v>0</v>
      </c>
      <c r="BB126" s="56">
        <f t="shared" si="42"/>
        <v>0</v>
      </c>
      <c r="BC126" s="56">
        <f t="shared" si="43"/>
        <v>0</v>
      </c>
      <c r="BD126" s="56">
        <f t="shared" si="44"/>
        <v>0</v>
      </c>
      <c r="BE126" s="57">
        <f t="shared" si="66"/>
        <v>0</v>
      </c>
      <c r="BF126" s="57">
        <f>SUM($BE$7:BE126)</f>
        <v>0</v>
      </c>
      <c r="BH126" s="58" t="str">
        <f t="shared" si="78"/>
        <v/>
      </c>
      <c r="BI126" s="58" t="str">
        <f t="shared" si="79"/>
        <v/>
      </c>
      <c r="BJ126" s="58" t="str">
        <f t="shared" si="80"/>
        <v/>
      </c>
      <c r="BK126" s="58" t="str">
        <f t="shared" si="81"/>
        <v/>
      </c>
      <c r="BL126" s="58" t="str">
        <f t="shared" si="82"/>
        <v/>
      </c>
      <c r="BN126" s="58" t="str">
        <f t="shared" si="83"/>
        <v/>
      </c>
      <c r="BO126" s="58" t="str">
        <f t="shared" si="84"/>
        <v/>
      </c>
      <c r="BP126" s="58" t="str">
        <f t="shared" si="85"/>
        <v/>
      </c>
      <c r="BQ126" s="58" t="str">
        <f t="shared" si="86"/>
        <v/>
      </c>
      <c r="BR126" s="58" t="str">
        <f t="shared" si="87"/>
        <v/>
      </c>
    </row>
    <row r="127" spans="15:71" x14ac:dyDescent="0.2">
      <c r="O127" s="47" t="str">
        <f t="shared" si="45"/>
        <v/>
      </c>
      <c r="P127" s="53" t="str">
        <f t="shared" si="46"/>
        <v/>
      </c>
      <c r="Q127" s="169"/>
      <c r="R127" s="170"/>
      <c r="S127" s="170"/>
      <c r="T127" s="170"/>
      <c r="U127" s="171"/>
      <c r="V127" s="168"/>
      <c r="W127" s="144"/>
      <c r="X127" s="47" t="str">
        <f t="shared" si="39"/>
        <v/>
      </c>
      <c r="Y127" s="53" t="str">
        <f t="shared" si="47"/>
        <v/>
      </c>
      <c r="Z127" s="169"/>
      <c r="AA127" s="170"/>
      <c r="AB127" s="170"/>
      <c r="AC127" s="170"/>
      <c r="AD127" s="171"/>
      <c r="AE127" s="168"/>
      <c r="AF127" s="54" t="str">
        <f t="shared" si="77"/>
        <v/>
      </c>
      <c r="AG127" s="24"/>
      <c r="AH127" s="24"/>
      <c r="AI127" s="62"/>
      <c r="AJ127" s="62"/>
      <c r="AK127" s="62"/>
      <c r="AL127" s="62"/>
      <c r="AN127" s="20"/>
      <c r="AS127" s="56">
        <f t="shared" si="55"/>
        <v>0</v>
      </c>
      <c r="AT127" s="56">
        <f t="shared" si="56"/>
        <v>0</v>
      </c>
      <c r="AU127" s="56">
        <f t="shared" si="57"/>
        <v>0</v>
      </c>
      <c r="AV127" s="56">
        <f t="shared" si="58"/>
        <v>0</v>
      </c>
      <c r="AW127" s="56">
        <f t="shared" si="59"/>
        <v>0</v>
      </c>
      <c r="AX127" s="57">
        <f t="shared" si="65"/>
        <v>0</v>
      </c>
      <c r="AY127" s="57">
        <f>SUM($AX$7:AX127)</f>
        <v>0</v>
      </c>
      <c r="AZ127" s="56">
        <f t="shared" si="40"/>
        <v>0</v>
      </c>
      <c r="BA127" s="56">
        <f t="shared" si="41"/>
        <v>0</v>
      </c>
      <c r="BB127" s="56">
        <f t="shared" si="42"/>
        <v>0</v>
      </c>
      <c r="BC127" s="56">
        <f t="shared" si="43"/>
        <v>0</v>
      </c>
      <c r="BD127" s="56">
        <f t="shared" si="44"/>
        <v>0</v>
      </c>
      <c r="BE127" s="57">
        <f t="shared" si="66"/>
        <v>0</v>
      </c>
      <c r="BF127" s="57">
        <f>SUM($BE$7:BE127)</f>
        <v>0</v>
      </c>
      <c r="BH127" s="58" t="str">
        <f t="shared" si="78"/>
        <v/>
      </c>
      <c r="BI127" s="58" t="str">
        <f t="shared" si="79"/>
        <v/>
      </c>
      <c r="BJ127" s="58" t="str">
        <f t="shared" si="80"/>
        <v/>
      </c>
      <c r="BK127" s="58" t="str">
        <f t="shared" si="81"/>
        <v/>
      </c>
      <c r="BL127" s="58" t="str">
        <f t="shared" si="82"/>
        <v/>
      </c>
      <c r="BN127" s="58" t="str">
        <f t="shared" si="83"/>
        <v/>
      </c>
      <c r="BO127" s="58" t="str">
        <f t="shared" si="84"/>
        <v/>
      </c>
      <c r="BP127" s="58" t="str">
        <f t="shared" si="85"/>
        <v/>
      </c>
      <c r="BQ127" s="58" t="str">
        <f t="shared" si="86"/>
        <v/>
      </c>
      <c r="BR127" s="58" t="str">
        <f t="shared" si="87"/>
        <v/>
      </c>
    </row>
    <row r="128" spans="15:71" x14ac:dyDescent="0.2">
      <c r="O128" s="47" t="str">
        <f t="shared" si="45"/>
        <v/>
      </c>
      <c r="P128" s="53" t="str">
        <f t="shared" si="46"/>
        <v/>
      </c>
      <c r="Q128" s="169"/>
      <c r="R128" s="170"/>
      <c r="S128" s="170"/>
      <c r="T128" s="170"/>
      <c r="U128" s="171"/>
      <c r="V128" s="168"/>
      <c r="W128" s="144"/>
      <c r="X128" s="47" t="str">
        <f t="shared" si="39"/>
        <v/>
      </c>
      <c r="Y128" s="53" t="str">
        <f t="shared" si="47"/>
        <v/>
      </c>
      <c r="Z128" s="169"/>
      <c r="AA128" s="170"/>
      <c r="AB128" s="170"/>
      <c r="AC128" s="170"/>
      <c r="AD128" s="171"/>
      <c r="AE128" s="168"/>
      <c r="AF128" s="54" t="str">
        <f t="shared" si="77"/>
        <v/>
      </c>
      <c r="AG128" s="24"/>
      <c r="AH128" s="24"/>
      <c r="AI128" s="62"/>
      <c r="AJ128" s="62"/>
      <c r="AK128" s="62"/>
      <c r="AL128" s="62"/>
      <c r="AN128" s="20"/>
      <c r="AS128" s="56">
        <f t="shared" si="55"/>
        <v>0</v>
      </c>
      <c r="AT128" s="56">
        <f t="shared" si="56"/>
        <v>0</v>
      </c>
      <c r="AU128" s="56">
        <f t="shared" si="57"/>
        <v>0</v>
      </c>
      <c r="AV128" s="56">
        <f t="shared" si="58"/>
        <v>0</v>
      </c>
      <c r="AW128" s="56">
        <f t="shared" si="59"/>
        <v>0</v>
      </c>
      <c r="AX128" s="57">
        <f t="shared" si="65"/>
        <v>0</v>
      </c>
      <c r="AY128" s="57">
        <f>SUM($AX$7:AX128)</f>
        <v>0</v>
      </c>
      <c r="AZ128" s="56">
        <f t="shared" si="40"/>
        <v>0</v>
      </c>
      <c r="BA128" s="56">
        <f t="shared" si="41"/>
        <v>0</v>
      </c>
      <c r="BB128" s="56">
        <f t="shared" si="42"/>
        <v>0</v>
      </c>
      <c r="BC128" s="56">
        <f t="shared" si="43"/>
        <v>0</v>
      </c>
      <c r="BD128" s="56">
        <f t="shared" si="44"/>
        <v>0</v>
      </c>
      <c r="BE128" s="57">
        <f t="shared" si="66"/>
        <v>0</v>
      </c>
      <c r="BF128" s="57">
        <f>SUM($BE$7:BE128)</f>
        <v>0</v>
      </c>
      <c r="BH128" s="58" t="str">
        <f t="shared" si="78"/>
        <v/>
      </c>
      <c r="BI128" s="58" t="str">
        <f t="shared" si="79"/>
        <v/>
      </c>
      <c r="BJ128" s="58" t="str">
        <f t="shared" si="80"/>
        <v/>
      </c>
      <c r="BK128" s="58" t="str">
        <f t="shared" si="81"/>
        <v/>
      </c>
      <c r="BL128" s="58" t="str">
        <f t="shared" si="82"/>
        <v/>
      </c>
      <c r="BN128" s="58" t="str">
        <f t="shared" si="83"/>
        <v/>
      </c>
      <c r="BO128" s="58" t="str">
        <f t="shared" si="84"/>
        <v/>
      </c>
      <c r="BP128" s="58" t="str">
        <f t="shared" si="85"/>
        <v/>
      </c>
      <c r="BQ128" s="58" t="str">
        <f t="shared" si="86"/>
        <v/>
      </c>
      <c r="BR128" s="58" t="str">
        <f t="shared" si="87"/>
        <v/>
      </c>
    </row>
    <row r="129" spans="15:70" x14ac:dyDescent="0.2">
      <c r="O129" s="47" t="str">
        <f t="shared" si="45"/>
        <v/>
      </c>
      <c r="P129" s="53" t="str">
        <f t="shared" si="46"/>
        <v/>
      </c>
      <c r="Q129" s="169"/>
      <c r="R129" s="170"/>
      <c r="S129" s="170"/>
      <c r="T129" s="170"/>
      <c r="U129" s="171"/>
      <c r="V129" s="168"/>
      <c r="W129" s="144"/>
      <c r="X129" s="47" t="str">
        <f t="shared" si="39"/>
        <v/>
      </c>
      <c r="Y129" s="53" t="str">
        <f t="shared" si="47"/>
        <v/>
      </c>
      <c r="Z129" s="169"/>
      <c r="AA129" s="170"/>
      <c r="AB129" s="170"/>
      <c r="AC129" s="170"/>
      <c r="AD129" s="171"/>
      <c r="AE129" s="168"/>
      <c r="AF129" s="54" t="str">
        <f t="shared" si="77"/>
        <v/>
      </c>
      <c r="AG129" s="24"/>
      <c r="AH129" s="24"/>
      <c r="AI129" s="62"/>
      <c r="AJ129" s="62"/>
      <c r="AK129" s="62"/>
      <c r="AL129" s="62"/>
      <c r="AN129" s="20"/>
      <c r="AS129" s="56">
        <f t="shared" si="55"/>
        <v>0</v>
      </c>
      <c r="AT129" s="56">
        <f t="shared" si="56"/>
        <v>0</v>
      </c>
      <c r="AU129" s="56">
        <f t="shared" si="57"/>
        <v>0</v>
      </c>
      <c r="AV129" s="56">
        <f t="shared" si="58"/>
        <v>0</v>
      </c>
      <c r="AW129" s="56">
        <f t="shared" si="59"/>
        <v>0</v>
      </c>
      <c r="AX129" s="57">
        <f t="shared" si="65"/>
        <v>0</v>
      </c>
      <c r="AY129" s="57">
        <f>SUM($AX$7:AX129)</f>
        <v>0</v>
      </c>
      <c r="AZ129" s="56">
        <f t="shared" si="40"/>
        <v>0</v>
      </c>
      <c r="BA129" s="56">
        <f t="shared" si="41"/>
        <v>0</v>
      </c>
      <c r="BB129" s="56">
        <f t="shared" si="42"/>
        <v>0</v>
      </c>
      <c r="BC129" s="56">
        <f t="shared" si="43"/>
        <v>0</v>
      </c>
      <c r="BD129" s="56">
        <f t="shared" si="44"/>
        <v>0</v>
      </c>
      <c r="BE129" s="57">
        <f t="shared" si="66"/>
        <v>0</v>
      </c>
      <c r="BF129" s="57">
        <f>SUM($BE$7:BE129)</f>
        <v>0</v>
      </c>
      <c r="BH129" s="58" t="str">
        <f t="shared" si="78"/>
        <v/>
      </c>
      <c r="BI129" s="58" t="str">
        <f t="shared" si="79"/>
        <v/>
      </c>
      <c r="BJ129" s="58" t="str">
        <f t="shared" si="80"/>
        <v/>
      </c>
      <c r="BK129" s="58" t="str">
        <f t="shared" si="81"/>
        <v/>
      </c>
      <c r="BL129" s="58" t="str">
        <f t="shared" si="82"/>
        <v/>
      </c>
      <c r="BN129" s="58" t="str">
        <f t="shared" si="83"/>
        <v/>
      </c>
      <c r="BO129" s="58" t="str">
        <f t="shared" si="84"/>
        <v/>
      </c>
      <c r="BP129" s="58" t="str">
        <f t="shared" si="85"/>
        <v/>
      </c>
      <c r="BQ129" s="58" t="str">
        <f t="shared" si="86"/>
        <v/>
      </c>
      <c r="BR129" s="58" t="str">
        <f t="shared" si="87"/>
        <v/>
      </c>
    </row>
    <row r="130" spans="15:70" x14ac:dyDescent="0.2">
      <c r="O130" s="47" t="str">
        <f t="shared" si="45"/>
        <v/>
      </c>
      <c r="P130" s="53" t="str">
        <f t="shared" si="46"/>
        <v/>
      </c>
      <c r="Q130" s="169"/>
      <c r="R130" s="170"/>
      <c r="S130" s="170"/>
      <c r="T130" s="170"/>
      <c r="U130" s="171"/>
      <c r="V130" s="168"/>
      <c r="W130" s="144"/>
      <c r="X130" s="47" t="str">
        <f t="shared" si="39"/>
        <v/>
      </c>
      <c r="Y130" s="53" t="str">
        <f t="shared" si="47"/>
        <v/>
      </c>
      <c r="Z130" s="169"/>
      <c r="AA130" s="170"/>
      <c r="AB130" s="170"/>
      <c r="AC130" s="170"/>
      <c r="AD130" s="171"/>
      <c r="AE130" s="168"/>
      <c r="AF130" s="54" t="str">
        <f t="shared" si="77"/>
        <v/>
      </c>
      <c r="AG130" s="24"/>
      <c r="AH130" s="24"/>
      <c r="AI130" s="62"/>
      <c r="AJ130" s="62"/>
      <c r="AK130" s="62"/>
      <c r="AL130" s="62"/>
      <c r="AN130" s="20"/>
      <c r="AS130" s="56">
        <f t="shared" si="55"/>
        <v>0</v>
      </c>
      <c r="AT130" s="56">
        <f t="shared" si="56"/>
        <v>0</v>
      </c>
      <c r="AU130" s="56">
        <f t="shared" si="57"/>
        <v>0</v>
      </c>
      <c r="AV130" s="56">
        <f t="shared" si="58"/>
        <v>0</v>
      </c>
      <c r="AW130" s="56">
        <f t="shared" si="59"/>
        <v>0</v>
      </c>
      <c r="AX130" s="57">
        <f t="shared" si="65"/>
        <v>0</v>
      </c>
      <c r="AY130" s="57">
        <f>SUM($AX$7:AX130)</f>
        <v>0</v>
      </c>
      <c r="AZ130" s="56">
        <f t="shared" si="40"/>
        <v>0</v>
      </c>
      <c r="BA130" s="56">
        <f t="shared" si="41"/>
        <v>0</v>
      </c>
      <c r="BB130" s="56">
        <f t="shared" si="42"/>
        <v>0</v>
      </c>
      <c r="BC130" s="56">
        <f t="shared" si="43"/>
        <v>0</v>
      </c>
      <c r="BD130" s="56">
        <f t="shared" si="44"/>
        <v>0</v>
      </c>
      <c r="BE130" s="57">
        <f t="shared" si="66"/>
        <v>0</v>
      </c>
      <c r="BF130" s="57">
        <f>SUM($BE$7:BE130)</f>
        <v>0</v>
      </c>
      <c r="BH130" s="58" t="str">
        <f t="shared" si="78"/>
        <v/>
      </c>
      <c r="BI130" s="58" t="str">
        <f t="shared" si="79"/>
        <v/>
      </c>
      <c r="BJ130" s="58" t="str">
        <f t="shared" si="80"/>
        <v/>
      </c>
      <c r="BK130" s="58" t="str">
        <f t="shared" si="81"/>
        <v/>
      </c>
      <c r="BL130" s="58" t="str">
        <f t="shared" si="82"/>
        <v/>
      </c>
      <c r="BN130" s="58" t="str">
        <f t="shared" si="83"/>
        <v/>
      </c>
      <c r="BO130" s="58" t="str">
        <f t="shared" si="84"/>
        <v/>
      </c>
      <c r="BP130" s="58" t="str">
        <f t="shared" si="85"/>
        <v/>
      </c>
      <c r="BQ130" s="58" t="str">
        <f t="shared" si="86"/>
        <v/>
      </c>
      <c r="BR130" s="58" t="str">
        <f t="shared" si="87"/>
        <v/>
      </c>
    </row>
    <row r="131" spans="15:70" x14ac:dyDescent="0.2">
      <c r="O131" s="47" t="str">
        <f t="shared" si="45"/>
        <v/>
      </c>
      <c r="P131" s="53" t="str">
        <f t="shared" si="46"/>
        <v/>
      </c>
      <c r="Q131" s="169"/>
      <c r="R131" s="170"/>
      <c r="S131" s="170"/>
      <c r="T131" s="170"/>
      <c r="U131" s="171"/>
      <c r="V131" s="168"/>
      <c r="W131" s="144"/>
      <c r="X131" s="47" t="str">
        <f t="shared" si="39"/>
        <v/>
      </c>
      <c r="Y131" s="53" t="str">
        <f t="shared" si="47"/>
        <v/>
      </c>
      <c r="Z131" s="169"/>
      <c r="AA131" s="170"/>
      <c r="AB131" s="170"/>
      <c r="AC131" s="170"/>
      <c r="AD131" s="171"/>
      <c r="AE131" s="168"/>
      <c r="AF131" s="54" t="str">
        <f t="shared" si="77"/>
        <v/>
      </c>
      <c r="AG131" s="24"/>
      <c r="AH131" s="24"/>
      <c r="AI131" s="62"/>
      <c r="AJ131" s="62"/>
      <c r="AK131" s="62"/>
      <c r="AL131" s="62"/>
      <c r="AN131" s="20"/>
      <c r="AS131" s="56">
        <f t="shared" si="55"/>
        <v>0</v>
      </c>
      <c r="AT131" s="56">
        <f t="shared" si="56"/>
        <v>0</v>
      </c>
      <c r="AU131" s="56">
        <f t="shared" si="57"/>
        <v>0</v>
      </c>
      <c r="AV131" s="56">
        <f t="shared" si="58"/>
        <v>0</v>
      </c>
      <c r="AW131" s="56">
        <f t="shared" si="59"/>
        <v>0</v>
      </c>
      <c r="AX131" s="57">
        <f t="shared" si="65"/>
        <v>0</v>
      </c>
      <c r="AY131" s="57">
        <f>SUM($AX$7:AX131)</f>
        <v>0</v>
      </c>
      <c r="AZ131" s="56">
        <f t="shared" si="40"/>
        <v>0</v>
      </c>
      <c r="BA131" s="56">
        <f t="shared" si="41"/>
        <v>0</v>
      </c>
      <c r="BB131" s="56">
        <f t="shared" si="42"/>
        <v>0</v>
      </c>
      <c r="BC131" s="56">
        <f t="shared" si="43"/>
        <v>0</v>
      </c>
      <c r="BD131" s="56">
        <f t="shared" si="44"/>
        <v>0</v>
      </c>
      <c r="BE131" s="57">
        <f t="shared" si="66"/>
        <v>0</v>
      </c>
      <c r="BF131" s="57">
        <f>SUM($BE$7:BE131)</f>
        <v>0</v>
      </c>
      <c r="BH131" s="58" t="str">
        <f t="shared" si="78"/>
        <v/>
      </c>
      <c r="BI131" s="58" t="str">
        <f t="shared" si="79"/>
        <v/>
      </c>
      <c r="BJ131" s="58" t="str">
        <f t="shared" si="80"/>
        <v/>
      </c>
      <c r="BK131" s="58" t="str">
        <f t="shared" si="81"/>
        <v/>
      </c>
      <c r="BL131" s="58" t="str">
        <f t="shared" si="82"/>
        <v/>
      </c>
      <c r="BN131" s="58" t="str">
        <f t="shared" si="83"/>
        <v/>
      </c>
      <c r="BO131" s="58" t="str">
        <f t="shared" si="84"/>
        <v/>
      </c>
      <c r="BP131" s="58" t="str">
        <f t="shared" si="85"/>
        <v/>
      </c>
      <c r="BQ131" s="58" t="str">
        <f t="shared" si="86"/>
        <v/>
      </c>
      <c r="BR131" s="58" t="str">
        <f t="shared" si="87"/>
        <v/>
      </c>
    </row>
    <row r="132" spans="15:70" x14ac:dyDescent="0.2">
      <c r="O132" s="47" t="str">
        <f t="shared" si="45"/>
        <v/>
      </c>
      <c r="P132" s="53" t="str">
        <f t="shared" si="46"/>
        <v/>
      </c>
      <c r="Q132" s="169"/>
      <c r="R132" s="170"/>
      <c r="S132" s="170"/>
      <c r="T132" s="170"/>
      <c r="U132" s="171"/>
      <c r="V132" s="168"/>
      <c r="W132" s="144"/>
      <c r="X132" s="47" t="str">
        <f t="shared" si="39"/>
        <v/>
      </c>
      <c r="Y132" s="53" t="str">
        <f t="shared" si="47"/>
        <v/>
      </c>
      <c r="Z132" s="169"/>
      <c r="AA132" s="170"/>
      <c r="AB132" s="170"/>
      <c r="AC132" s="170"/>
      <c r="AD132" s="171"/>
      <c r="AE132" s="168"/>
      <c r="AF132" s="54" t="str">
        <f t="shared" si="77"/>
        <v/>
      </c>
      <c r="AG132" s="24"/>
      <c r="AH132" s="24"/>
      <c r="AI132" s="62"/>
      <c r="AJ132" s="62"/>
      <c r="AK132" s="62"/>
      <c r="AL132" s="62"/>
      <c r="AN132" s="20"/>
      <c r="AS132" s="56">
        <f t="shared" si="55"/>
        <v>0</v>
      </c>
      <c r="AT132" s="56">
        <f t="shared" si="56"/>
        <v>0</v>
      </c>
      <c r="AU132" s="56">
        <f t="shared" si="57"/>
        <v>0</v>
      </c>
      <c r="AV132" s="56">
        <f t="shared" si="58"/>
        <v>0</v>
      </c>
      <c r="AW132" s="56">
        <f t="shared" si="59"/>
        <v>0</v>
      </c>
      <c r="AX132" s="57">
        <f t="shared" si="65"/>
        <v>0</v>
      </c>
      <c r="AY132" s="57">
        <f>SUM($AX$7:AX132)</f>
        <v>0</v>
      </c>
      <c r="AZ132" s="56">
        <f t="shared" si="40"/>
        <v>0</v>
      </c>
      <c r="BA132" s="56">
        <f t="shared" si="41"/>
        <v>0</v>
      </c>
      <c r="BB132" s="56">
        <f t="shared" si="42"/>
        <v>0</v>
      </c>
      <c r="BC132" s="56">
        <f t="shared" si="43"/>
        <v>0</v>
      </c>
      <c r="BD132" s="56">
        <f t="shared" si="44"/>
        <v>0</v>
      </c>
      <c r="BE132" s="57">
        <f t="shared" si="66"/>
        <v>0</v>
      </c>
      <c r="BF132" s="57">
        <f>SUM($BE$7:BE132)</f>
        <v>0</v>
      </c>
      <c r="BH132" s="58" t="str">
        <f t="shared" si="78"/>
        <v/>
      </c>
      <c r="BI132" s="58" t="str">
        <f t="shared" si="79"/>
        <v/>
      </c>
      <c r="BJ132" s="58" t="str">
        <f t="shared" si="80"/>
        <v/>
      </c>
      <c r="BK132" s="58" t="str">
        <f t="shared" si="81"/>
        <v/>
      </c>
      <c r="BL132" s="58" t="str">
        <f t="shared" si="82"/>
        <v/>
      </c>
      <c r="BN132" s="58" t="str">
        <f t="shared" si="83"/>
        <v/>
      </c>
      <c r="BO132" s="58" t="str">
        <f t="shared" si="84"/>
        <v/>
      </c>
      <c r="BP132" s="58" t="str">
        <f t="shared" si="85"/>
        <v/>
      </c>
      <c r="BQ132" s="58" t="str">
        <f t="shared" si="86"/>
        <v/>
      </c>
      <c r="BR132" s="58" t="str">
        <f t="shared" si="87"/>
        <v/>
      </c>
    </row>
    <row r="133" spans="15:70" x14ac:dyDescent="0.2">
      <c r="O133" s="47" t="str">
        <f t="shared" si="45"/>
        <v/>
      </c>
      <c r="P133" s="53" t="str">
        <f t="shared" si="46"/>
        <v/>
      </c>
      <c r="Q133" s="169"/>
      <c r="R133" s="170"/>
      <c r="S133" s="170"/>
      <c r="T133" s="170"/>
      <c r="U133" s="171"/>
      <c r="V133" s="168"/>
      <c r="W133" s="144"/>
      <c r="X133" s="47" t="str">
        <f t="shared" si="39"/>
        <v/>
      </c>
      <c r="Y133" s="53" t="str">
        <f t="shared" si="47"/>
        <v/>
      </c>
      <c r="Z133" s="169"/>
      <c r="AA133" s="170"/>
      <c r="AB133" s="170"/>
      <c r="AC133" s="170"/>
      <c r="AD133" s="171"/>
      <c r="AE133" s="168"/>
      <c r="AF133" s="54" t="str">
        <f t="shared" si="77"/>
        <v/>
      </c>
      <c r="AG133" s="24"/>
      <c r="AH133" s="24"/>
      <c r="AI133" s="62"/>
      <c r="AJ133" s="62"/>
      <c r="AK133" s="62"/>
      <c r="AL133" s="62"/>
      <c r="AN133" s="20"/>
      <c r="AS133" s="56">
        <f t="shared" si="55"/>
        <v>0</v>
      </c>
      <c r="AT133" s="56">
        <f t="shared" si="56"/>
        <v>0</v>
      </c>
      <c r="AU133" s="56">
        <f t="shared" si="57"/>
        <v>0</v>
      </c>
      <c r="AV133" s="56">
        <f t="shared" si="58"/>
        <v>0</v>
      </c>
      <c r="AW133" s="56">
        <f t="shared" si="59"/>
        <v>0</v>
      </c>
      <c r="AX133" s="57">
        <f t="shared" si="65"/>
        <v>0</v>
      </c>
      <c r="AY133" s="57">
        <f>SUM($AX$7:AX133)</f>
        <v>0</v>
      </c>
      <c r="AZ133" s="56">
        <f t="shared" si="40"/>
        <v>0</v>
      </c>
      <c r="BA133" s="56">
        <f t="shared" si="41"/>
        <v>0</v>
      </c>
      <c r="BB133" s="56">
        <f t="shared" si="42"/>
        <v>0</v>
      </c>
      <c r="BC133" s="56">
        <f t="shared" si="43"/>
        <v>0</v>
      </c>
      <c r="BD133" s="56">
        <f t="shared" si="44"/>
        <v>0</v>
      </c>
      <c r="BE133" s="57">
        <f t="shared" si="66"/>
        <v>0</v>
      </c>
      <c r="BF133" s="57">
        <f>SUM($BE$7:BE133)</f>
        <v>0</v>
      </c>
      <c r="BH133" s="58" t="str">
        <f t="shared" si="78"/>
        <v/>
      </c>
      <c r="BI133" s="58" t="str">
        <f t="shared" si="79"/>
        <v/>
      </c>
      <c r="BJ133" s="58" t="str">
        <f t="shared" si="80"/>
        <v/>
      </c>
      <c r="BK133" s="58" t="str">
        <f t="shared" si="81"/>
        <v/>
      </c>
      <c r="BL133" s="58" t="str">
        <f t="shared" si="82"/>
        <v/>
      </c>
      <c r="BN133" s="58" t="str">
        <f t="shared" si="83"/>
        <v/>
      </c>
      <c r="BO133" s="58" t="str">
        <f t="shared" si="84"/>
        <v/>
      </c>
      <c r="BP133" s="58" t="str">
        <f t="shared" si="85"/>
        <v/>
      </c>
      <c r="BQ133" s="58" t="str">
        <f t="shared" si="86"/>
        <v/>
      </c>
      <c r="BR133" s="58" t="str">
        <f t="shared" si="87"/>
        <v/>
      </c>
    </row>
    <row r="134" spans="15:70" x14ac:dyDescent="0.2">
      <c r="O134" s="47" t="str">
        <f t="shared" si="45"/>
        <v/>
      </c>
      <c r="P134" s="53" t="str">
        <f t="shared" si="46"/>
        <v/>
      </c>
      <c r="Q134" s="169"/>
      <c r="R134" s="170"/>
      <c r="S134" s="170"/>
      <c r="T134" s="170"/>
      <c r="U134" s="171"/>
      <c r="V134" s="168"/>
      <c r="W134" s="144"/>
      <c r="X134" s="47" t="str">
        <f t="shared" si="39"/>
        <v/>
      </c>
      <c r="Y134" s="53" t="str">
        <f t="shared" si="47"/>
        <v/>
      </c>
      <c r="Z134" s="169"/>
      <c r="AA134" s="170"/>
      <c r="AB134" s="170"/>
      <c r="AC134" s="170"/>
      <c r="AD134" s="171"/>
      <c r="AE134" s="168"/>
      <c r="AF134" s="54" t="str">
        <f t="shared" si="77"/>
        <v/>
      </c>
      <c r="AG134" s="24"/>
      <c r="AH134" s="24"/>
      <c r="AI134" s="62"/>
      <c r="AJ134" s="62"/>
      <c r="AK134" s="62"/>
      <c r="AL134" s="62"/>
      <c r="AN134" s="20"/>
      <c r="AS134" s="56">
        <f t="shared" si="55"/>
        <v>0</v>
      </c>
      <c r="AT134" s="56">
        <f t="shared" si="56"/>
        <v>0</v>
      </c>
      <c r="AU134" s="56">
        <f t="shared" si="57"/>
        <v>0</v>
      </c>
      <c r="AV134" s="56">
        <f t="shared" si="58"/>
        <v>0</v>
      </c>
      <c r="AW134" s="56">
        <f t="shared" si="59"/>
        <v>0</v>
      </c>
      <c r="AX134" s="57">
        <f t="shared" si="65"/>
        <v>0</v>
      </c>
      <c r="AY134" s="57">
        <f>SUM($AX$7:AX134)</f>
        <v>0</v>
      </c>
      <c r="AZ134" s="56">
        <f t="shared" si="40"/>
        <v>0</v>
      </c>
      <c r="BA134" s="56">
        <f t="shared" si="41"/>
        <v>0</v>
      </c>
      <c r="BB134" s="56">
        <f t="shared" si="42"/>
        <v>0</v>
      </c>
      <c r="BC134" s="56">
        <f t="shared" si="43"/>
        <v>0</v>
      </c>
      <c r="BD134" s="56">
        <f t="shared" si="44"/>
        <v>0</v>
      </c>
      <c r="BE134" s="57">
        <f t="shared" si="66"/>
        <v>0</v>
      </c>
      <c r="BF134" s="57">
        <f>SUM($BE$7:BE134)</f>
        <v>0</v>
      </c>
      <c r="BH134" s="58" t="str">
        <f t="shared" si="78"/>
        <v/>
      </c>
      <c r="BI134" s="58" t="str">
        <f t="shared" si="79"/>
        <v/>
      </c>
      <c r="BJ134" s="58" t="str">
        <f t="shared" si="80"/>
        <v/>
      </c>
      <c r="BK134" s="58" t="str">
        <f t="shared" si="81"/>
        <v/>
      </c>
      <c r="BL134" s="58" t="str">
        <f t="shared" si="82"/>
        <v/>
      </c>
      <c r="BN134" s="58" t="str">
        <f t="shared" si="83"/>
        <v/>
      </c>
      <c r="BO134" s="58" t="str">
        <f t="shared" si="84"/>
        <v/>
      </c>
      <c r="BP134" s="58" t="str">
        <f t="shared" si="85"/>
        <v/>
      </c>
      <c r="BQ134" s="58" t="str">
        <f t="shared" si="86"/>
        <v/>
      </c>
      <c r="BR134" s="58" t="str">
        <f t="shared" si="87"/>
        <v/>
      </c>
    </row>
    <row r="135" spans="15:70" x14ac:dyDescent="0.2">
      <c r="O135" s="47" t="str">
        <f t="shared" si="45"/>
        <v/>
      </c>
      <c r="P135" s="53" t="str">
        <f t="shared" si="46"/>
        <v/>
      </c>
      <c r="Q135" s="169"/>
      <c r="R135" s="170"/>
      <c r="S135" s="170"/>
      <c r="T135" s="170"/>
      <c r="U135" s="171"/>
      <c r="V135" s="168"/>
      <c r="W135" s="144"/>
      <c r="X135" s="47" t="str">
        <f t="shared" ref="X135:X198" si="88">IF(Y135="","",INT((Y135-DATE(YEAR(Y135-WEEKDAY(Y135-1)+4),1,3)+WEEKDAY(DATE(YEAR(Y135-WEEKDAY(Y135-1)+4),1,3))+5)/7)
)</f>
        <v/>
      </c>
      <c r="Y135" s="53" t="str">
        <f t="shared" si="47"/>
        <v/>
      </c>
      <c r="Z135" s="169"/>
      <c r="AA135" s="170"/>
      <c r="AB135" s="170"/>
      <c r="AC135" s="170"/>
      <c r="AD135" s="171"/>
      <c r="AE135" s="168"/>
      <c r="AF135" s="54" t="str">
        <f t="shared" si="77"/>
        <v/>
      </c>
      <c r="AG135" s="24"/>
      <c r="AH135" s="24"/>
      <c r="AI135" s="62"/>
      <c r="AJ135" s="62"/>
      <c r="AK135" s="62"/>
      <c r="AL135" s="62"/>
      <c r="AN135" s="20"/>
      <c r="AS135" s="56">
        <f t="shared" si="55"/>
        <v>0</v>
      </c>
      <c r="AT135" s="56">
        <f t="shared" si="56"/>
        <v>0</v>
      </c>
      <c r="AU135" s="56">
        <f t="shared" si="57"/>
        <v>0</v>
      </c>
      <c r="AV135" s="56">
        <f t="shared" si="58"/>
        <v>0</v>
      </c>
      <c r="AW135" s="56">
        <f t="shared" si="59"/>
        <v>0</v>
      </c>
      <c r="AX135" s="57">
        <f t="shared" si="65"/>
        <v>0</v>
      </c>
      <c r="AY135" s="57">
        <f>SUM($AX$7:AX135)</f>
        <v>0</v>
      </c>
      <c r="AZ135" s="56">
        <f t="shared" ref="AZ135:AZ198" si="89">IF(OR($E$53="",$X135=""),0,IF(AND($B$29&lt;&gt;"",$Z135&lt;1,$Y135&lt;=$E$53,$Y135&gt;=$AP$33,$G$53="",($BF134+$B$29)&lt;=$AP$40),IF($Z135&lt;1,(1-$Z135)*$B$29,IF(AND($E$48="",$Y135&lt;=$E$52,$Y135&lt;=$E$53,$Y135+2&gt;=$AP$33,$Z135&lt;1,$BF134+$B$29&lt;=$AP$40),IF($Z135&lt;1,(1-$Z135)*$B$29,0))),0))</f>
        <v>0</v>
      </c>
      <c r="BA135" s="56">
        <f t="shared" ref="BA135:BA198" si="90">IF(OR($E$53="",$X135=""),0,IF(AND($C$29&lt;&gt;"",$AA135&lt;1,$Y135+1&lt;=$E$53,$Y135+1&gt;=$AP$33,$G$53="",($BF134+$AZ135+$C$29)&lt;=$AP$40),IF($AA135&lt;1,(1-$AA135)*$C$29,IF(AND($E$48="",$Y135+1&lt;=$E$52,$Y135+1&lt;=$E$53,$Y135+2&gt;=$AP$33,$AA135&lt;1,$BF134+$AZ135+$C$29&lt;=$AP$40),IF($AA135&lt;1,(1-$AA135)*$C$29,0))),0))</f>
        <v>0</v>
      </c>
      <c r="BB135" s="56">
        <f t="shared" ref="BB135:BB198" si="91">IF(OR($E$53="",$X135=""),0,IF(AND($D$29&lt;&gt;"",$AB135&lt;1,$Y135+2&lt;=$E$53,$Y135+2&gt;=$AP$33,$G$53="",($BF134+SUM($AZ135:$BA135)+$D$29)&lt;=$AP$40),IF($AB135&lt;1,(1-$AB135)*$D$29,IF(AND($E$48="",$Y135+2&lt;=$E$52,$Y135+2&lt;=$E$53,$Y135+2&gt;=$AP$33,$AB135&lt;1,$BF134+SUM($AZ135:$BA135)+$D$29&lt;=$AP$40),IF($AB135&lt;1,(1-$AB135)*$D$29,0))),0))</f>
        <v>0</v>
      </c>
      <c r="BC135" s="56">
        <f t="shared" ref="BC135:BC198" si="92">IF(OR($E$53="",$X135=""),0,IF(AND($E$29&lt;&gt;"",$AC135&lt;1,$Y135+3&lt;=$E$53,$Y135+3&gt;=$AP$33,$G$53="",($BF134+SUM($AZ135:$BB135)+$E$29)&lt;=$AP$40),IF($AC135&lt;1,(1-$AC135)*$E$29,IF(AND($E$48="",$Y135+3&lt;=$E$52,$Y135&lt;=$E$53,$Y135+2&gt;=$AP$33,$AC135&lt;1,$BF134+SUM($AZ135:$BB135)+$E$29&lt;=$AP$40),IF($AC135&lt;1,(1-$AC135)*$E$29,0))),0))</f>
        <v>0</v>
      </c>
      <c r="BD135" s="56">
        <f t="shared" ref="BD135:BD198" si="93">IF(OR($E$53="",$X135=""),0,IF(AND($F$29&lt;&gt;"",$AD135&lt;1,$Y135+4&lt;=$E$53,$Y135+4&gt;=$AP$33,$G$53="",($BF134+SUM($AZ135:$BC135)+$F$29)&lt;=$AP$40),IF($AD135&lt;1,(1-$AD135)*$F$29,IF(AND($E$48="",$Y135+4&lt;=$E$52,$Y135+4&lt;=$E$53,$Y135+2&gt;=$AP$33,$AD135&lt;1,$BF134+SUM($AZ135:$BC135)+$F$29&lt;=$AP$40),IF($AD135&lt;1,(1-$AD135)*$F$29,0))),0))</f>
        <v>0</v>
      </c>
      <c r="BE135" s="57">
        <f t="shared" si="66"/>
        <v>0</v>
      </c>
      <c r="BF135" s="57">
        <f>SUM($BE$7:BE135)</f>
        <v>0</v>
      </c>
      <c r="BH135" s="58" t="str">
        <f t="shared" si="78"/>
        <v/>
      </c>
      <c r="BI135" s="58" t="str">
        <f t="shared" si="79"/>
        <v/>
      </c>
      <c r="BJ135" s="58" t="str">
        <f t="shared" si="80"/>
        <v/>
      </c>
      <c r="BK135" s="58" t="str">
        <f t="shared" si="81"/>
        <v/>
      </c>
      <c r="BL135" s="58" t="str">
        <f t="shared" si="82"/>
        <v/>
      </c>
      <c r="BN135" s="58" t="str">
        <f t="shared" si="83"/>
        <v/>
      </c>
      <c r="BO135" s="58" t="str">
        <f t="shared" si="84"/>
        <v/>
      </c>
      <c r="BP135" s="58" t="str">
        <f t="shared" si="85"/>
        <v/>
      </c>
      <c r="BQ135" s="58" t="str">
        <f t="shared" si="86"/>
        <v/>
      </c>
      <c r="BR135" s="58" t="str">
        <f t="shared" si="87"/>
        <v/>
      </c>
    </row>
    <row r="136" spans="15:70" x14ac:dyDescent="0.2">
      <c r="O136" s="47" t="str">
        <f t="shared" ref="O136:O199" si="94">IF(P136="","",INT((P136-DATE(YEAR(P136-WEEKDAY(P136-1)+4),1,3)+WEEKDAY(DATE(YEAR(P136-WEEKDAY(P136-1)+4),1,3))+5)/7)
)</f>
        <v/>
      </c>
      <c r="P136" s="53" t="str">
        <f t="shared" ref="P136:P199" si="95">IF(P135="","",IF(P135+7&gt;$E$41,"",P135+7))</f>
        <v/>
      </c>
      <c r="Q136" s="169"/>
      <c r="R136" s="170"/>
      <c r="S136" s="170"/>
      <c r="T136" s="170"/>
      <c r="U136" s="171"/>
      <c r="V136" s="168"/>
      <c r="W136" s="144"/>
      <c r="X136" s="47" t="str">
        <f t="shared" si="88"/>
        <v/>
      </c>
      <c r="Y136" s="53" t="str">
        <f t="shared" ref="Y136:Y199" si="96">IF(Y135="","",IF(Y135+7&gt;$E$53,"",Y135+7))</f>
        <v/>
      </c>
      <c r="Z136" s="169"/>
      <c r="AA136" s="170"/>
      <c r="AB136" s="170"/>
      <c r="AC136" s="170"/>
      <c r="AD136" s="171"/>
      <c r="AE136" s="168"/>
      <c r="AF136" s="54" t="str">
        <f t="shared" si="77"/>
        <v/>
      </c>
      <c r="AG136" s="24"/>
      <c r="AH136" s="24"/>
      <c r="AI136" s="62"/>
      <c r="AJ136" s="62"/>
      <c r="AK136" s="62"/>
      <c r="AL136" s="62"/>
      <c r="AN136" s="20"/>
      <c r="AS136" s="56">
        <f t="shared" si="55"/>
        <v>0</v>
      </c>
      <c r="AT136" s="56">
        <f t="shared" si="56"/>
        <v>0</v>
      </c>
      <c r="AU136" s="56">
        <f t="shared" si="57"/>
        <v>0</v>
      </c>
      <c r="AV136" s="56">
        <f t="shared" si="58"/>
        <v>0</v>
      </c>
      <c r="AW136" s="56">
        <f t="shared" si="59"/>
        <v>0</v>
      </c>
      <c r="AX136" s="57">
        <f t="shared" si="65"/>
        <v>0</v>
      </c>
      <c r="AY136" s="57">
        <f>SUM($AX$7:AX136)</f>
        <v>0</v>
      </c>
      <c r="AZ136" s="56">
        <f t="shared" si="89"/>
        <v>0</v>
      </c>
      <c r="BA136" s="56">
        <f t="shared" si="90"/>
        <v>0</v>
      </c>
      <c r="BB136" s="56">
        <f t="shared" si="91"/>
        <v>0</v>
      </c>
      <c r="BC136" s="56">
        <f t="shared" si="92"/>
        <v>0</v>
      </c>
      <c r="BD136" s="56">
        <f t="shared" si="93"/>
        <v>0</v>
      </c>
      <c r="BE136" s="57">
        <f t="shared" si="66"/>
        <v>0</v>
      </c>
      <c r="BF136" s="57">
        <f>SUM($BE$7:BE136)</f>
        <v>0</v>
      </c>
      <c r="BH136" s="58" t="str">
        <f t="shared" si="78"/>
        <v/>
      </c>
      <c r="BI136" s="58" t="str">
        <f t="shared" si="79"/>
        <v/>
      </c>
      <c r="BJ136" s="58" t="str">
        <f t="shared" si="80"/>
        <v/>
      </c>
      <c r="BK136" s="58" t="str">
        <f t="shared" si="81"/>
        <v/>
      </c>
      <c r="BL136" s="58" t="str">
        <f t="shared" si="82"/>
        <v/>
      </c>
      <c r="BN136" s="58" t="str">
        <f t="shared" si="83"/>
        <v/>
      </c>
      <c r="BO136" s="58" t="str">
        <f t="shared" si="84"/>
        <v/>
      </c>
      <c r="BP136" s="58" t="str">
        <f t="shared" si="85"/>
        <v/>
      </c>
      <c r="BQ136" s="58" t="str">
        <f t="shared" si="86"/>
        <v/>
      </c>
      <c r="BR136" s="58" t="str">
        <f t="shared" si="87"/>
        <v/>
      </c>
    </row>
    <row r="137" spans="15:70" x14ac:dyDescent="0.2">
      <c r="O137" s="47" t="str">
        <f t="shared" si="94"/>
        <v/>
      </c>
      <c r="P137" s="53" t="str">
        <f t="shared" si="95"/>
        <v/>
      </c>
      <c r="Q137" s="169"/>
      <c r="R137" s="170"/>
      <c r="S137" s="170"/>
      <c r="T137" s="170"/>
      <c r="U137" s="171"/>
      <c r="V137" s="168"/>
      <c r="W137" s="144"/>
      <c r="X137" s="47" t="str">
        <f t="shared" si="88"/>
        <v/>
      </c>
      <c r="Y137" s="53" t="str">
        <f t="shared" si="96"/>
        <v/>
      </c>
      <c r="Z137" s="169"/>
      <c r="AA137" s="170"/>
      <c r="AB137" s="170"/>
      <c r="AC137" s="170"/>
      <c r="AD137" s="171"/>
      <c r="AE137" s="168"/>
      <c r="AF137" s="54" t="str">
        <f t="shared" si="77"/>
        <v/>
      </c>
      <c r="AG137" s="24"/>
      <c r="AH137" s="24"/>
      <c r="AI137" s="62"/>
      <c r="AJ137" s="62"/>
      <c r="AK137" s="62"/>
      <c r="AL137" s="62"/>
      <c r="AN137" s="20"/>
      <c r="AS137" s="56">
        <f t="shared" ref="AS137:AS200" si="97">IF($O137="",0,IF(AND($O137&lt;&gt;"",$B$29&lt;&gt;"",$Q137&lt;1,$P137&lt;=$E$41,$P137&gt;=$E$38,$AS$4="",($AY136+$B$29)&lt;=$I$23),IF($Q137&lt;1,(1-$Q137)*$B$29,IF($Q137="",$B$29,0)),0))</f>
        <v>0</v>
      </c>
      <c r="AT137" s="56">
        <f t="shared" ref="AT137:AT200" si="98">IF($O137="",0,IF(AND($O137&lt;&gt;"",$C$29&lt;&gt;"",$R137&lt;1,$P137+1&lt;=$E$41,$P137+1&gt;=$E$38,$AS$4="",($AY136+$AS137+$C$29)&lt;=$I$23),IF($R137&lt;1,(1-$R137)*$C$29,IF($R137="",$C$29,0)),0))</f>
        <v>0</v>
      </c>
      <c r="AU137" s="56">
        <f t="shared" ref="AU137:AU200" si="99">IF($O137="",0,IF(AND($O137&lt;&gt;"",$D$29&lt;&gt;"",$S137&lt;1,$P137+2&lt;=$E$41,$P137+2&gt;=$E$38,$AS$4="",($AY136+SUM($AS137:$AT137)+$D$29)&lt;=$I$23),IF($S137&lt;1,(1-$S137)*$D$29,IF($S137="",$D$29,0)),0))</f>
        <v>0</v>
      </c>
      <c r="AV137" s="56">
        <f t="shared" ref="AV137:AV200" si="100">IF($O137="",0,IF(AND($O137&lt;&gt;"",$E$29&lt;&gt;"",$T137&lt;1,$P137+3&lt;=$E$41,$P137+3&gt;=$E$38,$AS$4="",($AY136+SUM($AS137:$AU137)+$E$29)&lt;=$I$23),IF($T137&lt;1,(1-$T137)*$E$29,IF($T137="",$E$29,0)),0))</f>
        <v>0</v>
      </c>
      <c r="AW137" s="56">
        <f t="shared" ref="AW137:AW200" si="101">IF($O137="",0,IF(AND($O137&lt;&gt;"",$F$29&lt;&gt;"",$U137&lt;1,$P137+4&lt;=$E$41,$P137+4&gt;=$E$38,$AS$4="",($AY136+SUM($AS137:$AV137)+$F$29)&lt;=$I$23),IF($U137&lt;1,(1-$U137)*$F$29,IF($U137="",$F$29,0)),0))</f>
        <v>0</v>
      </c>
      <c r="AX137" s="57">
        <f t="shared" si="65"/>
        <v>0</v>
      </c>
      <c r="AY137" s="57">
        <f>SUM($AX$7:AX137)</f>
        <v>0</v>
      </c>
      <c r="AZ137" s="56">
        <f t="shared" si="89"/>
        <v>0</v>
      </c>
      <c r="BA137" s="56">
        <f t="shared" si="90"/>
        <v>0</v>
      </c>
      <c r="BB137" s="56">
        <f t="shared" si="91"/>
        <v>0</v>
      </c>
      <c r="BC137" s="56">
        <f t="shared" si="92"/>
        <v>0</v>
      </c>
      <c r="BD137" s="56">
        <f t="shared" si="93"/>
        <v>0</v>
      </c>
      <c r="BE137" s="57">
        <f t="shared" si="66"/>
        <v>0</v>
      </c>
      <c r="BF137" s="57">
        <f>SUM($BE$7:BE137)</f>
        <v>0</v>
      </c>
      <c r="BH137" s="58" t="str">
        <f t="shared" si="78"/>
        <v/>
      </c>
      <c r="BI137" s="58" t="str">
        <f t="shared" si="79"/>
        <v/>
      </c>
      <c r="BJ137" s="58" t="str">
        <f t="shared" si="80"/>
        <v/>
      </c>
      <c r="BK137" s="58" t="str">
        <f t="shared" si="81"/>
        <v/>
      </c>
      <c r="BL137" s="58" t="str">
        <f t="shared" si="82"/>
        <v/>
      </c>
      <c r="BN137" s="58" t="str">
        <f t="shared" si="83"/>
        <v/>
      </c>
      <c r="BO137" s="58" t="str">
        <f t="shared" si="84"/>
        <v/>
      </c>
      <c r="BP137" s="58" t="str">
        <f t="shared" si="85"/>
        <v/>
      </c>
      <c r="BQ137" s="58" t="str">
        <f t="shared" si="86"/>
        <v/>
      </c>
      <c r="BR137" s="58" t="str">
        <f t="shared" si="87"/>
        <v/>
      </c>
    </row>
    <row r="138" spans="15:70" x14ac:dyDescent="0.2">
      <c r="O138" s="47" t="str">
        <f t="shared" si="94"/>
        <v/>
      </c>
      <c r="P138" s="53" t="str">
        <f t="shared" si="95"/>
        <v/>
      </c>
      <c r="Q138" s="169"/>
      <c r="R138" s="170"/>
      <c r="S138" s="170"/>
      <c r="T138" s="170"/>
      <c r="U138" s="171"/>
      <c r="V138" s="168"/>
      <c r="W138" s="144"/>
      <c r="X138" s="47" t="str">
        <f t="shared" si="88"/>
        <v/>
      </c>
      <c r="Y138" s="53" t="str">
        <f t="shared" si="96"/>
        <v/>
      </c>
      <c r="Z138" s="169"/>
      <c r="AA138" s="170"/>
      <c r="AB138" s="170"/>
      <c r="AC138" s="170"/>
      <c r="AD138" s="171"/>
      <c r="AE138" s="168"/>
      <c r="AF138" s="54" t="str">
        <f t="shared" si="77"/>
        <v/>
      </c>
      <c r="AG138" s="24"/>
      <c r="AH138" s="24"/>
      <c r="AI138" s="62"/>
      <c r="AJ138" s="62"/>
      <c r="AK138" s="62"/>
      <c r="AL138" s="62"/>
      <c r="AN138" s="20"/>
      <c r="AS138" s="56">
        <f t="shared" si="97"/>
        <v>0</v>
      </c>
      <c r="AT138" s="56">
        <f t="shared" si="98"/>
        <v>0</v>
      </c>
      <c r="AU138" s="56">
        <f t="shared" si="99"/>
        <v>0</v>
      </c>
      <c r="AV138" s="56">
        <f t="shared" si="100"/>
        <v>0</v>
      </c>
      <c r="AW138" s="56">
        <f t="shared" si="101"/>
        <v>0</v>
      </c>
      <c r="AX138" s="57">
        <f t="shared" si="65"/>
        <v>0</v>
      </c>
      <c r="AY138" s="57">
        <f>SUM($AX$7:AX138)</f>
        <v>0</v>
      </c>
      <c r="AZ138" s="56">
        <f t="shared" si="89"/>
        <v>0</v>
      </c>
      <c r="BA138" s="56">
        <f t="shared" si="90"/>
        <v>0</v>
      </c>
      <c r="BB138" s="56">
        <f t="shared" si="91"/>
        <v>0</v>
      </c>
      <c r="BC138" s="56">
        <f t="shared" si="92"/>
        <v>0</v>
      </c>
      <c r="BD138" s="56">
        <f t="shared" si="93"/>
        <v>0</v>
      </c>
      <c r="BE138" s="57">
        <f t="shared" si="66"/>
        <v>0</v>
      </c>
      <c r="BF138" s="57">
        <f>SUM($BE$7:BE138)</f>
        <v>0</v>
      </c>
      <c r="BH138" s="58" t="str">
        <f t="shared" si="78"/>
        <v/>
      </c>
      <c r="BI138" s="58" t="str">
        <f t="shared" si="79"/>
        <v/>
      </c>
      <c r="BJ138" s="58" t="str">
        <f t="shared" si="80"/>
        <v/>
      </c>
      <c r="BK138" s="58" t="str">
        <f t="shared" si="81"/>
        <v/>
      </c>
      <c r="BL138" s="58" t="str">
        <f t="shared" si="82"/>
        <v/>
      </c>
      <c r="BN138" s="58" t="str">
        <f t="shared" si="83"/>
        <v/>
      </c>
      <c r="BO138" s="58" t="str">
        <f t="shared" si="84"/>
        <v/>
      </c>
      <c r="BP138" s="58" t="str">
        <f t="shared" si="85"/>
        <v/>
      </c>
      <c r="BQ138" s="58" t="str">
        <f t="shared" si="86"/>
        <v/>
      </c>
      <c r="BR138" s="58" t="str">
        <f t="shared" si="87"/>
        <v/>
      </c>
    </row>
    <row r="139" spans="15:70" x14ac:dyDescent="0.2">
      <c r="O139" s="47" t="str">
        <f t="shared" si="94"/>
        <v/>
      </c>
      <c r="P139" s="53" t="str">
        <f t="shared" si="95"/>
        <v/>
      </c>
      <c r="Q139" s="169"/>
      <c r="R139" s="170"/>
      <c r="S139" s="170"/>
      <c r="T139" s="170"/>
      <c r="U139" s="171"/>
      <c r="V139" s="168"/>
      <c r="W139" s="144"/>
      <c r="X139" s="47" t="str">
        <f t="shared" si="88"/>
        <v/>
      </c>
      <c r="Y139" s="53" t="str">
        <f t="shared" si="96"/>
        <v/>
      </c>
      <c r="Z139" s="169"/>
      <c r="AA139" s="170"/>
      <c r="AB139" s="170"/>
      <c r="AC139" s="170"/>
      <c r="AD139" s="171"/>
      <c r="AE139" s="168"/>
      <c r="AF139" s="54" t="str">
        <f t="shared" si="77"/>
        <v/>
      </c>
      <c r="AG139" s="24"/>
      <c r="AH139" s="24"/>
      <c r="AI139" s="62"/>
      <c r="AJ139" s="62"/>
      <c r="AK139" s="62"/>
      <c r="AL139" s="62"/>
      <c r="AN139" s="20"/>
      <c r="AS139" s="56">
        <f t="shared" si="97"/>
        <v>0</v>
      </c>
      <c r="AT139" s="56">
        <f t="shared" si="98"/>
        <v>0</v>
      </c>
      <c r="AU139" s="56">
        <f t="shared" si="99"/>
        <v>0</v>
      </c>
      <c r="AV139" s="56">
        <f t="shared" si="100"/>
        <v>0</v>
      </c>
      <c r="AW139" s="56">
        <f t="shared" si="101"/>
        <v>0</v>
      </c>
      <c r="AX139" s="57">
        <f t="shared" si="65"/>
        <v>0</v>
      </c>
      <c r="AY139" s="57">
        <f>SUM($AX$7:AX139)</f>
        <v>0</v>
      </c>
      <c r="AZ139" s="56">
        <f t="shared" si="89"/>
        <v>0</v>
      </c>
      <c r="BA139" s="56">
        <f t="shared" si="90"/>
        <v>0</v>
      </c>
      <c r="BB139" s="56">
        <f t="shared" si="91"/>
        <v>0</v>
      </c>
      <c r="BC139" s="56">
        <f t="shared" si="92"/>
        <v>0</v>
      </c>
      <c r="BD139" s="56">
        <f t="shared" si="93"/>
        <v>0</v>
      </c>
      <c r="BE139" s="57">
        <f t="shared" si="66"/>
        <v>0</v>
      </c>
      <c r="BF139" s="57">
        <f>SUM($BE$7:BE139)</f>
        <v>0</v>
      </c>
      <c r="BH139" s="58" t="str">
        <f t="shared" si="78"/>
        <v/>
      </c>
      <c r="BI139" s="58" t="str">
        <f t="shared" si="79"/>
        <v/>
      </c>
      <c r="BJ139" s="58" t="str">
        <f t="shared" si="80"/>
        <v/>
      </c>
      <c r="BK139" s="58" t="str">
        <f t="shared" si="81"/>
        <v/>
      </c>
      <c r="BL139" s="58" t="str">
        <f t="shared" si="82"/>
        <v/>
      </c>
      <c r="BN139" s="58" t="str">
        <f t="shared" si="83"/>
        <v/>
      </c>
      <c r="BO139" s="58" t="str">
        <f t="shared" si="84"/>
        <v/>
      </c>
      <c r="BP139" s="58" t="str">
        <f t="shared" si="85"/>
        <v/>
      </c>
      <c r="BQ139" s="58" t="str">
        <f t="shared" si="86"/>
        <v/>
      </c>
      <c r="BR139" s="58" t="str">
        <f t="shared" si="87"/>
        <v/>
      </c>
    </row>
    <row r="140" spans="15:70" x14ac:dyDescent="0.2">
      <c r="O140" s="47" t="str">
        <f t="shared" si="94"/>
        <v/>
      </c>
      <c r="P140" s="53" t="str">
        <f t="shared" si="95"/>
        <v/>
      </c>
      <c r="Q140" s="169"/>
      <c r="R140" s="170"/>
      <c r="S140" s="170"/>
      <c r="T140" s="170"/>
      <c r="U140" s="171"/>
      <c r="V140" s="168"/>
      <c r="W140" s="144"/>
      <c r="X140" s="47" t="str">
        <f t="shared" si="88"/>
        <v/>
      </c>
      <c r="Y140" s="53" t="str">
        <f t="shared" si="96"/>
        <v/>
      </c>
      <c r="Z140" s="169"/>
      <c r="AA140" s="170"/>
      <c r="AB140" s="170"/>
      <c r="AC140" s="170"/>
      <c r="AD140" s="171"/>
      <c r="AE140" s="168"/>
      <c r="AF140" s="54" t="str">
        <f t="shared" si="77"/>
        <v/>
      </c>
      <c r="AG140" s="24"/>
      <c r="AH140" s="24"/>
      <c r="AI140" s="62"/>
      <c r="AJ140" s="62"/>
      <c r="AK140" s="62"/>
      <c r="AL140" s="62"/>
      <c r="AN140" s="20"/>
      <c r="AS140" s="56">
        <f t="shared" si="97"/>
        <v>0</v>
      </c>
      <c r="AT140" s="56">
        <f t="shared" si="98"/>
        <v>0</v>
      </c>
      <c r="AU140" s="56">
        <f t="shared" si="99"/>
        <v>0</v>
      </c>
      <c r="AV140" s="56">
        <f t="shared" si="100"/>
        <v>0</v>
      </c>
      <c r="AW140" s="56">
        <f t="shared" si="101"/>
        <v>0</v>
      </c>
      <c r="AX140" s="57">
        <f t="shared" si="65"/>
        <v>0</v>
      </c>
      <c r="AY140" s="57">
        <f>SUM($AX$7:AX140)</f>
        <v>0</v>
      </c>
      <c r="AZ140" s="56">
        <f t="shared" si="89"/>
        <v>0</v>
      </c>
      <c r="BA140" s="56">
        <f t="shared" si="90"/>
        <v>0</v>
      </c>
      <c r="BB140" s="56">
        <f t="shared" si="91"/>
        <v>0</v>
      </c>
      <c r="BC140" s="56">
        <f t="shared" si="92"/>
        <v>0</v>
      </c>
      <c r="BD140" s="56">
        <f t="shared" si="93"/>
        <v>0</v>
      </c>
      <c r="BE140" s="57">
        <f t="shared" si="66"/>
        <v>0</v>
      </c>
      <c r="BF140" s="57">
        <f>SUM($BE$7:BE140)</f>
        <v>0</v>
      </c>
      <c r="BH140" s="58" t="str">
        <f t="shared" si="78"/>
        <v/>
      </c>
      <c r="BI140" s="58" t="str">
        <f t="shared" si="79"/>
        <v/>
      </c>
      <c r="BJ140" s="58" t="str">
        <f t="shared" si="80"/>
        <v/>
      </c>
      <c r="BK140" s="58" t="str">
        <f t="shared" si="81"/>
        <v/>
      </c>
      <c r="BL140" s="58" t="str">
        <f t="shared" si="82"/>
        <v/>
      </c>
      <c r="BN140" s="58" t="str">
        <f t="shared" si="83"/>
        <v/>
      </c>
      <c r="BO140" s="58" t="str">
        <f t="shared" si="84"/>
        <v/>
      </c>
      <c r="BP140" s="58" t="str">
        <f t="shared" si="85"/>
        <v/>
      </c>
      <c r="BQ140" s="58" t="str">
        <f t="shared" si="86"/>
        <v/>
      </c>
      <c r="BR140" s="58" t="str">
        <f t="shared" si="87"/>
        <v/>
      </c>
    </row>
    <row r="141" spans="15:70" x14ac:dyDescent="0.2">
      <c r="O141" s="47" t="str">
        <f t="shared" si="94"/>
        <v/>
      </c>
      <c r="P141" s="53" t="str">
        <f t="shared" si="95"/>
        <v/>
      </c>
      <c r="Q141" s="169"/>
      <c r="R141" s="170"/>
      <c r="S141" s="170"/>
      <c r="T141" s="170"/>
      <c r="U141" s="171"/>
      <c r="V141" s="168"/>
      <c r="W141" s="144"/>
      <c r="X141" s="47" t="str">
        <f t="shared" si="88"/>
        <v/>
      </c>
      <c r="Y141" s="53" t="str">
        <f t="shared" si="96"/>
        <v/>
      </c>
      <c r="Z141" s="169"/>
      <c r="AA141" s="170"/>
      <c r="AB141" s="170"/>
      <c r="AC141" s="170"/>
      <c r="AD141" s="171"/>
      <c r="AE141" s="168"/>
      <c r="AF141" s="54" t="str">
        <f t="shared" si="77"/>
        <v/>
      </c>
      <c r="AG141" s="24"/>
      <c r="AH141" s="24"/>
      <c r="AI141" s="62"/>
      <c r="AJ141" s="62"/>
      <c r="AK141" s="62"/>
      <c r="AL141" s="62"/>
      <c r="AN141" s="20"/>
      <c r="AS141" s="56">
        <f t="shared" si="97"/>
        <v>0</v>
      </c>
      <c r="AT141" s="56">
        <f t="shared" si="98"/>
        <v>0</v>
      </c>
      <c r="AU141" s="56">
        <f t="shared" si="99"/>
        <v>0</v>
      </c>
      <c r="AV141" s="56">
        <f t="shared" si="100"/>
        <v>0</v>
      </c>
      <c r="AW141" s="56">
        <f t="shared" si="101"/>
        <v>0</v>
      </c>
      <c r="AX141" s="57">
        <f t="shared" si="65"/>
        <v>0</v>
      </c>
      <c r="AY141" s="57">
        <f>SUM($AX$7:AX141)</f>
        <v>0</v>
      </c>
      <c r="AZ141" s="56">
        <f t="shared" si="89"/>
        <v>0</v>
      </c>
      <c r="BA141" s="56">
        <f t="shared" si="90"/>
        <v>0</v>
      </c>
      <c r="BB141" s="56">
        <f t="shared" si="91"/>
        <v>0</v>
      </c>
      <c r="BC141" s="56">
        <f t="shared" si="92"/>
        <v>0</v>
      </c>
      <c r="BD141" s="56">
        <f t="shared" si="93"/>
        <v>0</v>
      </c>
      <c r="BE141" s="57">
        <f t="shared" si="66"/>
        <v>0</v>
      </c>
      <c r="BF141" s="57">
        <f>SUM($BE$7:BE141)</f>
        <v>0</v>
      </c>
      <c r="BH141" s="58" t="str">
        <f t="shared" si="78"/>
        <v/>
      </c>
      <c r="BI141" s="58" t="str">
        <f t="shared" si="79"/>
        <v/>
      </c>
      <c r="BJ141" s="58" t="str">
        <f t="shared" si="80"/>
        <v/>
      </c>
      <c r="BK141" s="58" t="str">
        <f t="shared" si="81"/>
        <v/>
      </c>
      <c r="BL141" s="58" t="str">
        <f t="shared" si="82"/>
        <v/>
      </c>
      <c r="BN141" s="58" t="str">
        <f t="shared" si="83"/>
        <v/>
      </c>
      <c r="BO141" s="58" t="str">
        <f t="shared" si="84"/>
        <v/>
      </c>
      <c r="BP141" s="58" t="str">
        <f t="shared" si="85"/>
        <v/>
      </c>
      <c r="BQ141" s="58" t="str">
        <f t="shared" si="86"/>
        <v/>
      </c>
      <c r="BR141" s="58" t="str">
        <f t="shared" si="87"/>
        <v/>
      </c>
    </row>
    <row r="142" spans="15:70" x14ac:dyDescent="0.2">
      <c r="O142" s="47" t="str">
        <f t="shared" si="94"/>
        <v/>
      </c>
      <c r="P142" s="53" t="str">
        <f t="shared" si="95"/>
        <v/>
      </c>
      <c r="Q142" s="169"/>
      <c r="R142" s="170"/>
      <c r="S142" s="170"/>
      <c r="T142" s="170"/>
      <c r="U142" s="171"/>
      <c r="V142" s="168"/>
      <c r="W142" s="144"/>
      <c r="X142" s="47" t="str">
        <f t="shared" si="88"/>
        <v/>
      </c>
      <c r="Y142" s="53" t="str">
        <f t="shared" si="96"/>
        <v/>
      </c>
      <c r="Z142" s="169"/>
      <c r="AA142" s="170"/>
      <c r="AB142" s="170"/>
      <c r="AC142" s="170"/>
      <c r="AD142" s="171"/>
      <c r="AE142" s="168"/>
      <c r="AF142" s="54" t="str">
        <f t="shared" si="77"/>
        <v/>
      </c>
      <c r="AG142" s="24"/>
      <c r="AH142" s="24"/>
      <c r="AI142" s="62"/>
      <c r="AJ142" s="62"/>
      <c r="AK142" s="62"/>
      <c r="AL142" s="62"/>
      <c r="AN142" s="20"/>
      <c r="AS142" s="56">
        <f t="shared" si="97"/>
        <v>0</v>
      </c>
      <c r="AT142" s="56">
        <f t="shared" si="98"/>
        <v>0</v>
      </c>
      <c r="AU142" s="56">
        <f t="shared" si="99"/>
        <v>0</v>
      </c>
      <c r="AV142" s="56">
        <f t="shared" si="100"/>
        <v>0</v>
      </c>
      <c r="AW142" s="56">
        <f t="shared" si="101"/>
        <v>0</v>
      </c>
      <c r="AX142" s="57">
        <f t="shared" si="65"/>
        <v>0</v>
      </c>
      <c r="AY142" s="57">
        <f>SUM($AX$7:AX142)</f>
        <v>0</v>
      </c>
      <c r="AZ142" s="56">
        <f t="shared" si="89"/>
        <v>0</v>
      </c>
      <c r="BA142" s="56">
        <f t="shared" si="90"/>
        <v>0</v>
      </c>
      <c r="BB142" s="56">
        <f t="shared" si="91"/>
        <v>0</v>
      </c>
      <c r="BC142" s="56">
        <f t="shared" si="92"/>
        <v>0</v>
      </c>
      <c r="BD142" s="56">
        <f t="shared" si="93"/>
        <v>0</v>
      </c>
      <c r="BE142" s="57">
        <f t="shared" si="66"/>
        <v>0</v>
      </c>
      <c r="BF142" s="57">
        <f>SUM($BE$7:BE142)</f>
        <v>0</v>
      </c>
      <c r="BH142" s="58" t="str">
        <f t="shared" si="78"/>
        <v/>
      </c>
      <c r="BI142" s="58" t="str">
        <f t="shared" si="79"/>
        <v/>
      </c>
      <c r="BJ142" s="58" t="str">
        <f t="shared" si="80"/>
        <v/>
      </c>
      <c r="BK142" s="58" t="str">
        <f t="shared" si="81"/>
        <v/>
      </c>
      <c r="BL142" s="58" t="str">
        <f t="shared" si="82"/>
        <v/>
      </c>
      <c r="BN142" s="58" t="str">
        <f t="shared" si="83"/>
        <v/>
      </c>
      <c r="BO142" s="58" t="str">
        <f t="shared" si="84"/>
        <v/>
      </c>
      <c r="BP142" s="58" t="str">
        <f t="shared" si="85"/>
        <v/>
      </c>
      <c r="BQ142" s="58" t="str">
        <f t="shared" si="86"/>
        <v/>
      </c>
      <c r="BR142" s="58" t="str">
        <f t="shared" si="87"/>
        <v/>
      </c>
    </row>
    <row r="143" spans="15:70" x14ac:dyDescent="0.2">
      <c r="O143" s="47" t="str">
        <f t="shared" si="94"/>
        <v/>
      </c>
      <c r="P143" s="53" t="str">
        <f t="shared" si="95"/>
        <v/>
      </c>
      <c r="Q143" s="169"/>
      <c r="R143" s="170"/>
      <c r="S143" s="170"/>
      <c r="T143" s="170"/>
      <c r="U143" s="171"/>
      <c r="V143" s="168"/>
      <c r="W143" s="144"/>
      <c r="X143" s="47" t="str">
        <f t="shared" si="88"/>
        <v/>
      </c>
      <c r="Y143" s="53" t="str">
        <f t="shared" si="96"/>
        <v/>
      </c>
      <c r="Z143" s="169"/>
      <c r="AA143" s="170"/>
      <c r="AB143" s="170"/>
      <c r="AC143" s="170"/>
      <c r="AD143" s="171"/>
      <c r="AE143" s="168"/>
      <c r="AF143" s="54" t="str">
        <f t="shared" si="77"/>
        <v/>
      </c>
      <c r="AG143" s="24"/>
      <c r="AH143" s="24"/>
      <c r="AI143" s="62"/>
      <c r="AJ143" s="62"/>
      <c r="AK143" s="62"/>
      <c r="AL143" s="62"/>
      <c r="AN143" s="20"/>
      <c r="AS143" s="56">
        <f t="shared" si="97"/>
        <v>0</v>
      </c>
      <c r="AT143" s="56">
        <f t="shared" si="98"/>
        <v>0</v>
      </c>
      <c r="AU143" s="56">
        <f t="shared" si="99"/>
        <v>0</v>
      </c>
      <c r="AV143" s="56">
        <f t="shared" si="100"/>
        <v>0</v>
      </c>
      <c r="AW143" s="56">
        <f t="shared" si="101"/>
        <v>0</v>
      </c>
      <c r="AX143" s="57">
        <f t="shared" si="65"/>
        <v>0</v>
      </c>
      <c r="AY143" s="57">
        <f>SUM($AX$7:AX143)</f>
        <v>0</v>
      </c>
      <c r="AZ143" s="56">
        <f t="shared" si="89"/>
        <v>0</v>
      </c>
      <c r="BA143" s="56">
        <f t="shared" si="90"/>
        <v>0</v>
      </c>
      <c r="BB143" s="56">
        <f t="shared" si="91"/>
        <v>0</v>
      </c>
      <c r="BC143" s="56">
        <f t="shared" si="92"/>
        <v>0</v>
      </c>
      <c r="BD143" s="56">
        <f t="shared" si="93"/>
        <v>0</v>
      </c>
      <c r="BE143" s="57">
        <f t="shared" si="66"/>
        <v>0</v>
      </c>
      <c r="BF143" s="57">
        <f>SUM($BE$7:BE143)</f>
        <v>0</v>
      </c>
      <c r="BH143" s="58" t="str">
        <f t="shared" si="78"/>
        <v/>
      </c>
      <c r="BI143" s="58" t="str">
        <f t="shared" si="79"/>
        <v/>
      </c>
      <c r="BJ143" s="58" t="str">
        <f t="shared" si="80"/>
        <v/>
      </c>
      <c r="BK143" s="58" t="str">
        <f t="shared" si="81"/>
        <v/>
      </c>
      <c r="BL143" s="58" t="str">
        <f t="shared" si="82"/>
        <v/>
      </c>
      <c r="BN143" s="58" t="str">
        <f t="shared" si="83"/>
        <v/>
      </c>
      <c r="BO143" s="58" t="str">
        <f t="shared" si="84"/>
        <v/>
      </c>
      <c r="BP143" s="58" t="str">
        <f t="shared" si="85"/>
        <v/>
      </c>
      <c r="BQ143" s="58" t="str">
        <f t="shared" si="86"/>
        <v/>
      </c>
      <c r="BR143" s="58" t="str">
        <f t="shared" si="87"/>
        <v/>
      </c>
    </row>
    <row r="144" spans="15:70" x14ac:dyDescent="0.2">
      <c r="O144" s="47" t="str">
        <f t="shared" si="94"/>
        <v/>
      </c>
      <c r="P144" s="53" t="str">
        <f t="shared" si="95"/>
        <v/>
      </c>
      <c r="Q144" s="169"/>
      <c r="R144" s="170"/>
      <c r="S144" s="170"/>
      <c r="T144" s="170"/>
      <c r="U144" s="171"/>
      <c r="V144" s="168"/>
      <c r="W144" s="144"/>
      <c r="X144" s="47" t="str">
        <f t="shared" si="88"/>
        <v/>
      </c>
      <c r="Y144" s="53" t="str">
        <f t="shared" si="96"/>
        <v/>
      </c>
      <c r="Z144" s="169"/>
      <c r="AA144" s="170"/>
      <c r="AB144" s="170"/>
      <c r="AC144" s="170"/>
      <c r="AD144" s="171"/>
      <c r="AE144" s="168"/>
      <c r="AF144" s="54" t="str">
        <f t="shared" si="77"/>
        <v/>
      </c>
      <c r="AG144" s="24"/>
      <c r="AH144" s="24"/>
      <c r="AI144" s="62"/>
      <c r="AJ144" s="62"/>
      <c r="AK144" s="62"/>
      <c r="AL144" s="62"/>
      <c r="AN144" s="20"/>
      <c r="AS144" s="56">
        <f t="shared" si="97"/>
        <v>0</v>
      </c>
      <c r="AT144" s="56">
        <f t="shared" si="98"/>
        <v>0</v>
      </c>
      <c r="AU144" s="56">
        <f t="shared" si="99"/>
        <v>0</v>
      </c>
      <c r="AV144" s="56">
        <f t="shared" si="100"/>
        <v>0</v>
      </c>
      <c r="AW144" s="56">
        <f t="shared" si="101"/>
        <v>0</v>
      </c>
      <c r="AX144" s="57">
        <f t="shared" si="65"/>
        <v>0</v>
      </c>
      <c r="AY144" s="57">
        <f>SUM($AX$7:AX144)</f>
        <v>0</v>
      </c>
      <c r="AZ144" s="56">
        <f t="shared" si="89"/>
        <v>0</v>
      </c>
      <c r="BA144" s="56">
        <f t="shared" si="90"/>
        <v>0</v>
      </c>
      <c r="BB144" s="56">
        <f t="shared" si="91"/>
        <v>0</v>
      </c>
      <c r="BC144" s="56">
        <f t="shared" si="92"/>
        <v>0</v>
      </c>
      <c r="BD144" s="56">
        <f t="shared" si="93"/>
        <v>0</v>
      </c>
      <c r="BE144" s="57">
        <f t="shared" si="66"/>
        <v>0</v>
      </c>
      <c r="BF144" s="57">
        <f>SUM($BE$7:BE144)</f>
        <v>0</v>
      </c>
      <c r="BH144" s="58" t="str">
        <f t="shared" ref="BH144:BH207" si="102">IF(AS144=0,"",$P144)</f>
        <v/>
      </c>
      <c r="BI144" s="58" t="str">
        <f t="shared" ref="BI144:BI207" si="103">IF(AT144=0,"",$P144+1)</f>
        <v/>
      </c>
      <c r="BJ144" s="58" t="str">
        <f t="shared" ref="BJ144:BJ207" si="104">IF(AU144=0,"",$P144+2)</f>
        <v/>
      </c>
      <c r="BK144" s="58" t="str">
        <f t="shared" ref="BK144:BK207" si="105">IF(AV144=0,"",$P144+3)</f>
        <v/>
      </c>
      <c r="BL144" s="58" t="str">
        <f t="shared" ref="BL144:BL207" si="106">IF(AW144=0,"",$P144+4)</f>
        <v/>
      </c>
      <c r="BN144" s="58" t="str">
        <f t="shared" ref="BN144:BN207" si="107">IF(AZ144=0,"",$Y144)</f>
        <v/>
      </c>
      <c r="BO144" s="58" t="str">
        <f t="shared" ref="BO144:BO207" si="108">IF(BA144=0,"",$Y144+1)</f>
        <v/>
      </c>
      <c r="BP144" s="58" t="str">
        <f t="shared" ref="BP144:BP207" si="109">IF(BB144=0,"",$Y144+2)</f>
        <v/>
      </c>
      <c r="BQ144" s="58" t="str">
        <f t="shared" ref="BQ144:BQ207" si="110">IF(BC144=0,"",$Y144+3)</f>
        <v/>
      </c>
      <c r="BR144" s="58" t="str">
        <f t="shared" ref="BR144:BR207" si="111">IF(BD144=0,"",$Y144+4)</f>
        <v/>
      </c>
    </row>
    <row r="145" spans="15:70" x14ac:dyDescent="0.2">
      <c r="O145" s="47" t="str">
        <f t="shared" si="94"/>
        <v/>
      </c>
      <c r="P145" s="53" t="str">
        <f t="shared" si="95"/>
        <v/>
      </c>
      <c r="Q145" s="169"/>
      <c r="R145" s="170"/>
      <c r="S145" s="170"/>
      <c r="T145" s="170"/>
      <c r="U145" s="171"/>
      <c r="V145" s="168"/>
      <c r="W145" s="144"/>
      <c r="X145" s="47" t="str">
        <f t="shared" si="88"/>
        <v/>
      </c>
      <c r="Y145" s="53" t="str">
        <f t="shared" si="96"/>
        <v/>
      </c>
      <c r="Z145" s="169"/>
      <c r="AA145" s="170"/>
      <c r="AB145" s="170"/>
      <c r="AC145" s="170"/>
      <c r="AD145" s="171"/>
      <c r="AE145" s="168"/>
      <c r="AF145" s="54" t="str">
        <f t="shared" si="77"/>
        <v/>
      </c>
      <c r="AG145" s="24"/>
      <c r="AH145" s="24"/>
      <c r="AI145" s="62"/>
      <c r="AJ145" s="62"/>
      <c r="AK145" s="62"/>
      <c r="AL145" s="62"/>
      <c r="AN145" s="20"/>
      <c r="AS145" s="56">
        <f t="shared" si="97"/>
        <v>0</v>
      </c>
      <c r="AT145" s="56">
        <f t="shared" si="98"/>
        <v>0</v>
      </c>
      <c r="AU145" s="56">
        <f t="shared" si="99"/>
        <v>0</v>
      </c>
      <c r="AV145" s="56">
        <f t="shared" si="100"/>
        <v>0</v>
      </c>
      <c r="AW145" s="56">
        <f t="shared" si="101"/>
        <v>0</v>
      </c>
      <c r="AX145" s="57">
        <f t="shared" si="65"/>
        <v>0</v>
      </c>
      <c r="AY145" s="57">
        <f>SUM($AX$7:AX145)</f>
        <v>0</v>
      </c>
      <c r="AZ145" s="56">
        <f t="shared" si="89"/>
        <v>0</v>
      </c>
      <c r="BA145" s="56">
        <f t="shared" si="90"/>
        <v>0</v>
      </c>
      <c r="BB145" s="56">
        <f t="shared" si="91"/>
        <v>0</v>
      </c>
      <c r="BC145" s="56">
        <f t="shared" si="92"/>
        <v>0</v>
      </c>
      <c r="BD145" s="56">
        <f t="shared" si="93"/>
        <v>0</v>
      </c>
      <c r="BE145" s="57">
        <f t="shared" si="66"/>
        <v>0</v>
      </c>
      <c r="BF145" s="57">
        <f>SUM($BE$7:BE145)</f>
        <v>0</v>
      </c>
      <c r="BH145" s="58" t="str">
        <f t="shared" si="102"/>
        <v/>
      </c>
      <c r="BI145" s="58" t="str">
        <f t="shared" si="103"/>
        <v/>
      </c>
      <c r="BJ145" s="58" t="str">
        <f t="shared" si="104"/>
        <v/>
      </c>
      <c r="BK145" s="58" t="str">
        <f t="shared" si="105"/>
        <v/>
      </c>
      <c r="BL145" s="58" t="str">
        <f t="shared" si="106"/>
        <v/>
      </c>
      <c r="BN145" s="58" t="str">
        <f t="shared" si="107"/>
        <v/>
      </c>
      <c r="BO145" s="58" t="str">
        <f t="shared" si="108"/>
        <v/>
      </c>
      <c r="BP145" s="58" t="str">
        <f t="shared" si="109"/>
        <v/>
      </c>
      <c r="BQ145" s="58" t="str">
        <f t="shared" si="110"/>
        <v/>
      </c>
      <c r="BR145" s="58" t="str">
        <f t="shared" si="111"/>
        <v/>
      </c>
    </row>
    <row r="146" spans="15:70" x14ac:dyDescent="0.2">
      <c r="O146" s="47" t="str">
        <f t="shared" si="94"/>
        <v/>
      </c>
      <c r="P146" s="53" t="str">
        <f t="shared" si="95"/>
        <v/>
      </c>
      <c r="Q146" s="169"/>
      <c r="R146" s="170"/>
      <c r="S146" s="170"/>
      <c r="T146" s="170"/>
      <c r="U146" s="171"/>
      <c r="V146" s="168"/>
      <c r="W146" s="144"/>
      <c r="X146" s="47" t="str">
        <f t="shared" si="88"/>
        <v/>
      </c>
      <c r="Y146" s="53" t="str">
        <f t="shared" si="96"/>
        <v/>
      </c>
      <c r="Z146" s="169"/>
      <c r="AA146" s="170"/>
      <c r="AB146" s="170"/>
      <c r="AC146" s="170"/>
      <c r="AD146" s="171"/>
      <c r="AE146" s="168"/>
      <c r="AF146" s="54" t="str">
        <f t="shared" si="77"/>
        <v/>
      </c>
      <c r="AG146" s="24"/>
      <c r="AH146" s="24"/>
      <c r="AI146" s="62"/>
      <c r="AJ146" s="62"/>
      <c r="AK146" s="62"/>
      <c r="AL146" s="62"/>
      <c r="AN146" s="20"/>
      <c r="AS146" s="56">
        <f t="shared" si="97"/>
        <v>0</v>
      </c>
      <c r="AT146" s="56">
        <f t="shared" si="98"/>
        <v>0</v>
      </c>
      <c r="AU146" s="56">
        <f t="shared" si="99"/>
        <v>0</v>
      </c>
      <c r="AV146" s="56">
        <f t="shared" si="100"/>
        <v>0</v>
      </c>
      <c r="AW146" s="56">
        <f t="shared" si="101"/>
        <v>0</v>
      </c>
      <c r="AX146" s="57">
        <f t="shared" si="65"/>
        <v>0</v>
      </c>
      <c r="AY146" s="57">
        <f>SUM($AX$7:AX146)</f>
        <v>0</v>
      </c>
      <c r="AZ146" s="56">
        <f t="shared" si="89"/>
        <v>0</v>
      </c>
      <c r="BA146" s="56">
        <f t="shared" si="90"/>
        <v>0</v>
      </c>
      <c r="BB146" s="56">
        <f t="shared" si="91"/>
        <v>0</v>
      </c>
      <c r="BC146" s="56">
        <f t="shared" si="92"/>
        <v>0</v>
      </c>
      <c r="BD146" s="56">
        <f t="shared" si="93"/>
        <v>0</v>
      </c>
      <c r="BE146" s="57">
        <f t="shared" si="66"/>
        <v>0</v>
      </c>
      <c r="BF146" s="57">
        <f>SUM($BE$7:BE146)</f>
        <v>0</v>
      </c>
      <c r="BH146" s="58" t="str">
        <f t="shared" si="102"/>
        <v/>
      </c>
      <c r="BI146" s="58" t="str">
        <f t="shared" si="103"/>
        <v/>
      </c>
      <c r="BJ146" s="58" t="str">
        <f t="shared" si="104"/>
        <v/>
      </c>
      <c r="BK146" s="58" t="str">
        <f t="shared" si="105"/>
        <v/>
      </c>
      <c r="BL146" s="58" t="str">
        <f t="shared" si="106"/>
        <v/>
      </c>
      <c r="BN146" s="58" t="str">
        <f t="shared" si="107"/>
        <v/>
      </c>
      <c r="BO146" s="58" t="str">
        <f t="shared" si="108"/>
        <v/>
      </c>
      <c r="BP146" s="58" t="str">
        <f t="shared" si="109"/>
        <v/>
      </c>
      <c r="BQ146" s="58" t="str">
        <f t="shared" si="110"/>
        <v/>
      </c>
      <c r="BR146" s="58" t="str">
        <f t="shared" si="111"/>
        <v/>
      </c>
    </row>
    <row r="147" spans="15:70" x14ac:dyDescent="0.2">
      <c r="O147" s="47" t="str">
        <f t="shared" si="94"/>
        <v/>
      </c>
      <c r="P147" s="53" t="str">
        <f t="shared" si="95"/>
        <v/>
      </c>
      <c r="Q147" s="169"/>
      <c r="R147" s="170"/>
      <c r="S147" s="170"/>
      <c r="T147" s="170"/>
      <c r="U147" s="171"/>
      <c r="V147" s="168"/>
      <c r="W147" s="144"/>
      <c r="X147" s="47" t="str">
        <f t="shared" si="88"/>
        <v/>
      </c>
      <c r="Y147" s="53" t="str">
        <f t="shared" si="96"/>
        <v/>
      </c>
      <c r="Z147" s="169"/>
      <c r="AA147" s="170"/>
      <c r="AB147" s="170"/>
      <c r="AC147" s="170"/>
      <c r="AD147" s="171"/>
      <c r="AE147" s="168"/>
      <c r="AF147" s="54" t="str">
        <f t="shared" si="77"/>
        <v/>
      </c>
      <c r="AG147" s="24"/>
      <c r="AH147" s="24"/>
      <c r="AI147" s="62"/>
      <c r="AJ147" s="62"/>
      <c r="AK147" s="62"/>
      <c r="AL147" s="62"/>
      <c r="AN147" s="20"/>
      <c r="AS147" s="56">
        <f t="shared" si="97"/>
        <v>0</v>
      </c>
      <c r="AT147" s="56">
        <f t="shared" si="98"/>
        <v>0</v>
      </c>
      <c r="AU147" s="56">
        <f t="shared" si="99"/>
        <v>0</v>
      </c>
      <c r="AV147" s="56">
        <f t="shared" si="100"/>
        <v>0</v>
      </c>
      <c r="AW147" s="56">
        <f t="shared" si="101"/>
        <v>0</v>
      </c>
      <c r="AX147" s="57">
        <f t="shared" si="65"/>
        <v>0</v>
      </c>
      <c r="AY147" s="57">
        <f>SUM($AX$7:AX147)</f>
        <v>0</v>
      </c>
      <c r="AZ147" s="56">
        <f t="shared" si="89"/>
        <v>0</v>
      </c>
      <c r="BA147" s="56">
        <f t="shared" si="90"/>
        <v>0</v>
      </c>
      <c r="BB147" s="56">
        <f t="shared" si="91"/>
        <v>0</v>
      </c>
      <c r="BC147" s="56">
        <f t="shared" si="92"/>
        <v>0</v>
      </c>
      <c r="BD147" s="56">
        <f t="shared" si="93"/>
        <v>0</v>
      </c>
      <c r="BE147" s="57">
        <f t="shared" si="66"/>
        <v>0</v>
      </c>
      <c r="BF147" s="57">
        <f>SUM($BE$7:BE147)</f>
        <v>0</v>
      </c>
      <c r="BH147" s="58" t="str">
        <f t="shared" si="102"/>
        <v/>
      </c>
      <c r="BI147" s="58" t="str">
        <f t="shared" si="103"/>
        <v/>
      </c>
      <c r="BJ147" s="58" t="str">
        <f t="shared" si="104"/>
        <v/>
      </c>
      <c r="BK147" s="58" t="str">
        <f t="shared" si="105"/>
        <v/>
      </c>
      <c r="BL147" s="58" t="str">
        <f t="shared" si="106"/>
        <v/>
      </c>
      <c r="BN147" s="58" t="str">
        <f t="shared" si="107"/>
        <v/>
      </c>
      <c r="BO147" s="58" t="str">
        <f t="shared" si="108"/>
        <v/>
      </c>
      <c r="BP147" s="58" t="str">
        <f t="shared" si="109"/>
        <v/>
      </c>
      <c r="BQ147" s="58" t="str">
        <f t="shared" si="110"/>
        <v/>
      </c>
      <c r="BR147" s="58" t="str">
        <f t="shared" si="111"/>
        <v/>
      </c>
    </row>
    <row r="148" spans="15:70" x14ac:dyDescent="0.2">
      <c r="O148" s="47" t="str">
        <f t="shared" si="94"/>
        <v/>
      </c>
      <c r="P148" s="53" t="str">
        <f t="shared" si="95"/>
        <v/>
      </c>
      <c r="Q148" s="169"/>
      <c r="R148" s="170"/>
      <c r="S148" s="170"/>
      <c r="T148" s="170"/>
      <c r="U148" s="171"/>
      <c r="V148" s="168"/>
      <c r="W148" s="144"/>
      <c r="X148" s="47" t="str">
        <f t="shared" si="88"/>
        <v/>
      </c>
      <c r="Y148" s="53" t="str">
        <f t="shared" si="96"/>
        <v/>
      </c>
      <c r="Z148" s="169"/>
      <c r="AA148" s="170"/>
      <c r="AB148" s="170"/>
      <c r="AC148" s="170"/>
      <c r="AD148" s="171"/>
      <c r="AE148" s="168"/>
      <c r="AF148" s="54" t="str">
        <f t="shared" si="77"/>
        <v/>
      </c>
      <c r="AG148" s="24"/>
      <c r="AH148" s="24"/>
      <c r="AI148" s="62"/>
      <c r="AJ148" s="62"/>
      <c r="AK148" s="62"/>
      <c r="AL148" s="62"/>
      <c r="AN148" s="20"/>
      <c r="AS148" s="56">
        <f t="shared" si="97"/>
        <v>0</v>
      </c>
      <c r="AT148" s="56">
        <f t="shared" si="98"/>
        <v>0</v>
      </c>
      <c r="AU148" s="56">
        <f t="shared" si="99"/>
        <v>0</v>
      </c>
      <c r="AV148" s="56">
        <f t="shared" si="100"/>
        <v>0</v>
      </c>
      <c r="AW148" s="56">
        <f t="shared" si="101"/>
        <v>0</v>
      </c>
      <c r="AX148" s="57">
        <f t="shared" si="65"/>
        <v>0</v>
      </c>
      <c r="AY148" s="57">
        <f>SUM($AX$7:AX148)</f>
        <v>0</v>
      </c>
      <c r="AZ148" s="56">
        <f t="shared" si="89"/>
        <v>0</v>
      </c>
      <c r="BA148" s="56">
        <f t="shared" si="90"/>
        <v>0</v>
      </c>
      <c r="BB148" s="56">
        <f t="shared" si="91"/>
        <v>0</v>
      </c>
      <c r="BC148" s="56">
        <f t="shared" si="92"/>
        <v>0</v>
      </c>
      <c r="BD148" s="56">
        <f t="shared" si="93"/>
        <v>0</v>
      </c>
      <c r="BE148" s="57">
        <f t="shared" si="66"/>
        <v>0</v>
      </c>
      <c r="BF148" s="57">
        <f>SUM($BE$7:BE148)</f>
        <v>0</v>
      </c>
      <c r="BH148" s="58" t="str">
        <f t="shared" si="102"/>
        <v/>
      </c>
      <c r="BI148" s="58" t="str">
        <f t="shared" si="103"/>
        <v/>
      </c>
      <c r="BJ148" s="58" t="str">
        <f t="shared" si="104"/>
        <v/>
      </c>
      <c r="BK148" s="58" t="str">
        <f t="shared" si="105"/>
        <v/>
      </c>
      <c r="BL148" s="58" t="str">
        <f t="shared" si="106"/>
        <v/>
      </c>
      <c r="BN148" s="58" t="str">
        <f t="shared" si="107"/>
        <v/>
      </c>
      <c r="BO148" s="58" t="str">
        <f t="shared" si="108"/>
        <v/>
      </c>
      <c r="BP148" s="58" t="str">
        <f t="shared" si="109"/>
        <v/>
      </c>
      <c r="BQ148" s="58" t="str">
        <f t="shared" si="110"/>
        <v/>
      </c>
      <c r="BR148" s="58" t="str">
        <f t="shared" si="111"/>
        <v/>
      </c>
    </row>
    <row r="149" spans="15:70" x14ac:dyDescent="0.2">
      <c r="O149" s="47" t="str">
        <f t="shared" si="94"/>
        <v/>
      </c>
      <c r="P149" s="53" t="str">
        <f t="shared" si="95"/>
        <v/>
      </c>
      <c r="Q149" s="169"/>
      <c r="R149" s="170"/>
      <c r="S149" s="170"/>
      <c r="T149" s="170"/>
      <c r="U149" s="171"/>
      <c r="V149" s="168"/>
      <c r="W149" s="144"/>
      <c r="X149" s="47" t="str">
        <f t="shared" si="88"/>
        <v/>
      </c>
      <c r="Y149" s="53" t="str">
        <f t="shared" si="96"/>
        <v/>
      </c>
      <c r="Z149" s="169"/>
      <c r="AA149" s="170"/>
      <c r="AB149" s="170"/>
      <c r="AC149" s="170"/>
      <c r="AD149" s="171"/>
      <c r="AE149" s="168"/>
      <c r="AF149" s="54" t="str">
        <f t="shared" si="77"/>
        <v/>
      </c>
      <c r="AG149" s="24"/>
      <c r="AH149" s="24"/>
      <c r="AI149" s="62"/>
      <c r="AJ149" s="62"/>
      <c r="AK149" s="62"/>
      <c r="AL149" s="62"/>
      <c r="AN149" s="20"/>
      <c r="AS149" s="56">
        <f t="shared" si="97"/>
        <v>0</v>
      </c>
      <c r="AT149" s="56">
        <f t="shared" si="98"/>
        <v>0</v>
      </c>
      <c r="AU149" s="56">
        <f t="shared" si="99"/>
        <v>0</v>
      </c>
      <c r="AV149" s="56">
        <f t="shared" si="100"/>
        <v>0</v>
      </c>
      <c r="AW149" s="56">
        <f t="shared" si="101"/>
        <v>0</v>
      </c>
      <c r="AX149" s="57">
        <f t="shared" si="65"/>
        <v>0</v>
      </c>
      <c r="AY149" s="57">
        <f>SUM($AX$7:AX149)</f>
        <v>0</v>
      </c>
      <c r="AZ149" s="56">
        <f t="shared" si="89"/>
        <v>0</v>
      </c>
      <c r="BA149" s="56">
        <f t="shared" si="90"/>
        <v>0</v>
      </c>
      <c r="BB149" s="56">
        <f t="shared" si="91"/>
        <v>0</v>
      </c>
      <c r="BC149" s="56">
        <f t="shared" si="92"/>
        <v>0</v>
      </c>
      <c r="BD149" s="56">
        <f t="shared" si="93"/>
        <v>0</v>
      </c>
      <c r="BE149" s="57">
        <f t="shared" si="66"/>
        <v>0</v>
      </c>
      <c r="BF149" s="57">
        <f>SUM($BE$7:BE149)</f>
        <v>0</v>
      </c>
      <c r="BH149" s="58" t="str">
        <f t="shared" si="102"/>
        <v/>
      </c>
      <c r="BI149" s="58" t="str">
        <f t="shared" si="103"/>
        <v/>
      </c>
      <c r="BJ149" s="58" t="str">
        <f t="shared" si="104"/>
        <v/>
      </c>
      <c r="BK149" s="58" t="str">
        <f t="shared" si="105"/>
        <v/>
      </c>
      <c r="BL149" s="58" t="str">
        <f t="shared" si="106"/>
        <v/>
      </c>
      <c r="BN149" s="58" t="str">
        <f t="shared" si="107"/>
        <v/>
      </c>
      <c r="BO149" s="58" t="str">
        <f t="shared" si="108"/>
        <v/>
      </c>
      <c r="BP149" s="58" t="str">
        <f t="shared" si="109"/>
        <v/>
      </c>
      <c r="BQ149" s="58" t="str">
        <f t="shared" si="110"/>
        <v/>
      </c>
      <c r="BR149" s="58" t="str">
        <f t="shared" si="111"/>
        <v/>
      </c>
    </row>
    <row r="150" spans="15:70" x14ac:dyDescent="0.2">
      <c r="O150" s="47" t="str">
        <f t="shared" si="94"/>
        <v/>
      </c>
      <c r="P150" s="53" t="str">
        <f t="shared" si="95"/>
        <v/>
      </c>
      <c r="Q150" s="169"/>
      <c r="R150" s="170"/>
      <c r="S150" s="170"/>
      <c r="T150" s="170"/>
      <c r="U150" s="171"/>
      <c r="V150" s="168"/>
      <c r="W150" s="144"/>
      <c r="X150" s="47" t="str">
        <f t="shared" si="88"/>
        <v/>
      </c>
      <c r="Y150" s="53" t="str">
        <f t="shared" si="96"/>
        <v/>
      </c>
      <c r="Z150" s="169"/>
      <c r="AA150" s="170"/>
      <c r="AB150" s="170"/>
      <c r="AC150" s="170"/>
      <c r="AD150" s="171"/>
      <c r="AE150" s="168"/>
      <c r="AF150" s="54" t="str">
        <f t="shared" si="77"/>
        <v/>
      </c>
      <c r="AG150" s="24"/>
      <c r="AH150" s="24"/>
      <c r="AI150" s="62"/>
      <c r="AJ150" s="62"/>
      <c r="AK150" s="62"/>
      <c r="AL150" s="62"/>
      <c r="AN150" s="20"/>
      <c r="AS150" s="56">
        <f t="shared" si="97"/>
        <v>0</v>
      </c>
      <c r="AT150" s="56">
        <f t="shared" si="98"/>
        <v>0</v>
      </c>
      <c r="AU150" s="56">
        <f t="shared" si="99"/>
        <v>0</v>
      </c>
      <c r="AV150" s="56">
        <f t="shared" si="100"/>
        <v>0</v>
      </c>
      <c r="AW150" s="56">
        <f t="shared" si="101"/>
        <v>0</v>
      </c>
      <c r="AX150" s="57">
        <f t="shared" si="65"/>
        <v>0</v>
      </c>
      <c r="AY150" s="57">
        <f>SUM($AX$7:AX150)</f>
        <v>0</v>
      </c>
      <c r="AZ150" s="56">
        <f t="shared" si="89"/>
        <v>0</v>
      </c>
      <c r="BA150" s="56">
        <f t="shared" si="90"/>
        <v>0</v>
      </c>
      <c r="BB150" s="56">
        <f t="shared" si="91"/>
        <v>0</v>
      </c>
      <c r="BC150" s="56">
        <f t="shared" si="92"/>
        <v>0</v>
      </c>
      <c r="BD150" s="56">
        <f t="shared" si="93"/>
        <v>0</v>
      </c>
      <c r="BE150" s="57">
        <f t="shared" si="66"/>
        <v>0</v>
      </c>
      <c r="BF150" s="57">
        <f>SUM($BE$7:BE150)</f>
        <v>0</v>
      </c>
      <c r="BH150" s="58" t="str">
        <f t="shared" si="102"/>
        <v/>
      </c>
      <c r="BI150" s="58" t="str">
        <f t="shared" si="103"/>
        <v/>
      </c>
      <c r="BJ150" s="58" t="str">
        <f t="shared" si="104"/>
        <v/>
      </c>
      <c r="BK150" s="58" t="str">
        <f t="shared" si="105"/>
        <v/>
      </c>
      <c r="BL150" s="58" t="str">
        <f t="shared" si="106"/>
        <v/>
      </c>
      <c r="BN150" s="58" t="str">
        <f t="shared" si="107"/>
        <v/>
      </c>
      <c r="BO150" s="58" t="str">
        <f t="shared" si="108"/>
        <v/>
      </c>
      <c r="BP150" s="58" t="str">
        <f t="shared" si="109"/>
        <v/>
      </c>
      <c r="BQ150" s="58" t="str">
        <f t="shared" si="110"/>
        <v/>
      </c>
      <c r="BR150" s="58" t="str">
        <f t="shared" si="111"/>
        <v/>
      </c>
    </row>
    <row r="151" spans="15:70" x14ac:dyDescent="0.2">
      <c r="O151" s="47" t="str">
        <f t="shared" si="94"/>
        <v/>
      </c>
      <c r="P151" s="53" t="str">
        <f t="shared" si="95"/>
        <v/>
      </c>
      <c r="Q151" s="169"/>
      <c r="R151" s="170"/>
      <c r="S151" s="170"/>
      <c r="T151" s="170"/>
      <c r="U151" s="171"/>
      <c r="V151" s="168"/>
      <c r="W151" s="144"/>
      <c r="X151" s="47" t="str">
        <f t="shared" si="88"/>
        <v/>
      </c>
      <c r="Y151" s="53" t="str">
        <f t="shared" si="96"/>
        <v/>
      </c>
      <c r="Z151" s="169"/>
      <c r="AA151" s="170"/>
      <c r="AB151" s="170"/>
      <c r="AC151" s="170"/>
      <c r="AD151" s="171"/>
      <c r="AE151" s="168"/>
      <c r="AF151" s="54" t="str">
        <f t="shared" si="77"/>
        <v/>
      </c>
      <c r="AG151" s="24"/>
      <c r="AH151" s="24"/>
      <c r="AI151" s="62"/>
      <c r="AJ151" s="62"/>
      <c r="AK151" s="62"/>
      <c r="AL151" s="62"/>
      <c r="AN151" s="20"/>
      <c r="AS151" s="56">
        <f t="shared" si="97"/>
        <v>0</v>
      </c>
      <c r="AT151" s="56">
        <f t="shared" si="98"/>
        <v>0</v>
      </c>
      <c r="AU151" s="56">
        <f t="shared" si="99"/>
        <v>0</v>
      </c>
      <c r="AV151" s="56">
        <f t="shared" si="100"/>
        <v>0</v>
      </c>
      <c r="AW151" s="56">
        <f t="shared" si="101"/>
        <v>0</v>
      </c>
      <c r="AX151" s="57">
        <f t="shared" si="65"/>
        <v>0</v>
      </c>
      <c r="AY151" s="57">
        <f>SUM($AX$7:AX151)</f>
        <v>0</v>
      </c>
      <c r="AZ151" s="56">
        <f t="shared" si="89"/>
        <v>0</v>
      </c>
      <c r="BA151" s="56">
        <f t="shared" si="90"/>
        <v>0</v>
      </c>
      <c r="BB151" s="56">
        <f t="shared" si="91"/>
        <v>0</v>
      </c>
      <c r="BC151" s="56">
        <f t="shared" si="92"/>
        <v>0</v>
      </c>
      <c r="BD151" s="56">
        <f t="shared" si="93"/>
        <v>0</v>
      </c>
      <c r="BE151" s="57">
        <f t="shared" si="66"/>
        <v>0</v>
      </c>
      <c r="BF151" s="57">
        <f>SUM($BE$7:BE151)</f>
        <v>0</v>
      </c>
      <c r="BH151" s="58" t="str">
        <f t="shared" si="102"/>
        <v/>
      </c>
      <c r="BI151" s="58" t="str">
        <f t="shared" si="103"/>
        <v/>
      </c>
      <c r="BJ151" s="58" t="str">
        <f t="shared" si="104"/>
        <v/>
      </c>
      <c r="BK151" s="58" t="str">
        <f t="shared" si="105"/>
        <v/>
      </c>
      <c r="BL151" s="58" t="str">
        <f t="shared" si="106"/>
        <v/>
      </c>
      <c r="BN151" s="58" t="str">
        <f t="shared" si="107"/>
        <v/>
      </c>
      <c r="BO151" s="58" t="str">
        <f t="shared" si="108"/>
        <v/>
      </c>
      <c r="BP151" s="58" t="str">
        <f t="shared" si="109"/>
        <v/>
      </c>
      <c r="BQ151" s="58" t="str">
        <f t="shared" si="110"/>
        <v/>
      </c>
      <c r="BR151" s="58" t="str">
        <f t="shared" si="111"/>
        <v/>
      </c>
    </row>
    <row r="152" spans="15:70" x14ac:dyDescent="0.2">
      <c r="O152" s="47" t="str">
        <f t="shared" si="94"/>
        <v/>
      </c>
      <c r="P152" s="53" t="str">
        <f t="shared" si="95"/>
        <v/>
      </c>
      <c r="Q152" s="169"/>
      <c r="R152" s="170"/>
      <c r="S152" s="170"/>
      <c r="T152" s="170"/>
      <c r="U152" s="171"/>
      <c r="V152" s="168"/>
      <c r="W152" s="144"/>
      <c r="X152" s="47" t="str">
        <f t="shared" si="88"/>
        <v/>
      </c>
      <c r="Y152" s="53" t="str">
        <f t="shared" si="96"/>
        <v/>
      </c>
      <c r="Z152" s="169"/>
      <c r="AA152" s="170"/>
      <c r="AB152" s="170"/>
      <c r="AC152" s="170"/>
      <c r="AD152" s="171"/>
      <c r="AE152" s="168"/>
      <c r="AF152" s="54" t="str">
        <f t="shared" si="77"/>
        <v/>
      </c>
      <c r="AG152" s="24"/>
      <c r="AH152" s="24"/>
      <c r="AI152" s="62"/>
      <c r="AJ152" s="62"/>
      <c r="AK152" s="62"/>
      <c r="AL152" s="62"/>
      <c r="AN152" s="20"/>
      <c r="AS152" s="56">
        <f t="shared" si="97"/>
        <v>0</v>
      </c>
      <c r="AT152" s="56">
        <f t="shared" si="98"/>
        <v>0</v>
      </c>
      <c r="AU152" s="56">
        <f t="shared" si="99"/>
        <v>0</v>
      </c>
      <c r="AV152" s="56">
        <f t="shared" si="100"/>
        <v>0</v>
      </c>
      <c r="AW152" s="56">
        <f t="shared" si="101"/>
        <v>0</v>
      </c>
      <c r="AX152" s="57">
        <f t="shared" si="65"/>
        <v>0</v>
      </c>
      <c r="AY152" s="57">
        <f>SUM($AX$7:AX152)</f>
        <v>0</v>
      </c>
      <c r="AZ152" s="56">
        <f t="shared" si="89"/>
        <v>0</v>
      </c>
      <c r="BA152" s="56">
        <f t="shared" si="90"/>
        <v>0</v>
      </c>
      <c r="BB152" s="56">
        <f t="shared" si="91"/>
        <v>0</v>
      </c>
      <c r="BC152" s="56">
        <f t="shared" si="92"/>
        <v>0</v>
      </c>
      <c r="BD152" s="56">
        <f t="shared" si="93"/>
        <v>0</v>
      </c>
      <c r="BE152" s="57">
        <f t="shared" si="66"/>
        <v>0</v>
      </c>
      <c r="BF152" s="57">
        <f>SUM($BE$7:BE152)</f>
        <v>0</v>
      </c>
      <c r="BH152" s="58" t="str">
        <f t="shared" si="102"/>
        <v/>
      </c>
      <c r="BI152" s="58" t="str">
        <f t="shared" si="103"/>
        <v/>
      </c>
      <c r="BJ152" s="58" t="str">
        <f t="shared" si="104"/>
        <v/>
      </c>
      <c r="BK152" s="58" t="str">
        <f t="shared" si="105"/>
        <v/>
      </c>
      <c r="BL152" s="58" t="str">
        <f t="shared" si="106"/>
        <v/>
      </c>
      <c r="BN152" s="58" t="str">
        <f t="shared" si="107"/>
        <v/>
      </c>
      <c r="BO152" s="58" t="str">
        <f t="shared" si="108"/>
        <v/>
      </c>
      <c r="BP152" s="58" t="str">
        <f t="shared" si="109"/>
        <v/>
      </c>
      <c r="BQ152" s="58" t="str">
        <f t="shared" si="110"/>
        <v/>
      </c>
      <c r="BR152" s="58" t="str">
        <f t="shared" si="111"/>
        <v/>
      </c>
    </row>
    <row r="153" spans="15:70" x14ac:dyDescent="0.2">
      <c r="O153" s="47" t="str">
        <f t="shared" si="94"/>
        <v/>
      </c>
      <c r="P153" s="53" t="str">
        <f t="shared" si="95"/>
        <v/>
      </c>
      <c r="Q153" s="169"/>
      <c r="R153" s="170"/>
      <c r="S153" s="170"/>
      <c r="T153" s="170"/>
      <c r="U153" s="171"/>
      <c r="V153" s="168"/>
      <c r="W153" s="144"/>
      <c r="X153" s="47" t="str">
        <f t="shared" si="88"/>
        <v/>
      </c>
      <c r="Y153" s="53" t="str">
        <f t="shared" si="96"/>
        <v/>
      </c>
      <c r="Z153" s="169"/>
      <c r="AA153" s="170"/>
      <c r="AB153" s="170"/>
      <c r="AC153" s="170"/>
      <c r="AD153" s="171"/>
      <c r="AE153" s="168"/>
      <c r="AF153" s="54" t="str">
        <f t="shared" si="77"/>
        <v/>
      </c>
      <c r="AG153" s="24"/>
      <c r="AH153" s="24"/>
      <c r="AI153" s="62"/>
      <c r="AJ153" s="62"/>
      <c r="AK153" s="62"/>
      <c r="AL153" s="62"/>
      <c r="AN153" s="20"/>
      <c r="AS153" s="56">
        <f t="shared" si="97"/>
        <v>0</v>
      </c>
      <c r="AT153" s="56">
        <f t="shared" si="98"/>
        <v>0</v>
      </c>
      <c r="AU153" s="56">
        <f t="shared" si="99"/>
        <v>0</v>
      </c>
      <c r="AV153" s="56">
        <f t="shared" si="100"/>
        <v>0</v>
      </c>
      <c r="AW153" s="56">
        <f t="shared" si="101"/>
        <v>0</v>
      </c>
      <c r="AX153" s="57">
        <f t="shared" si="65"/>
        <v>0</v>
      </c>
      <c r="AY153" s="57">
        <f>SUM($AX$7:AX153)</f>
        <v>0</v>
      </c>
      <c r="AZ153" s="56">
        <f t="shared" si="89"/>
        <v>0</v>
      </c>
      <c r="BA153" s="56">
        <f t="shared" si="90"/>
        <v>0</v>
      </c>
      <c r="BB153" s="56">
        <f t="shared" si="91"/>
        <v>0</v>
      </c>
      <c r="BC153" s="56">
        <f t="shared" si="92"/>
        <v>0</v>
      </c>
      <c r="BD153" s="56">
        <f t="shared" si="93"/>
        <v>0</v>
      </c>
      <c r="BE153" s="57">
        <f t="shared" si="66"/>
        <v>0</v>
      </c>
      <c r="BF153" s="57">
        <f>SUM($BE$7:BE153)</f>
        <v>0</v>
      </c>
      <c r="BH153" s="58" t="str">
        <f t="shared" si="102"/>
        <v/>
      </c>
      <c r="BI153" s="58" t="str">
        <f t="shared" si="103"/>
        <v/>
      </c>
      <c r="BJ153" s="58" t="str">
        <f t="shared" si="104"/>
        <v/>
      </c>
      <c r="BK153" s="58" t="str">
        <f t="shared" si="105"/>
        <v/>
      </c>
      <c r="BL153" s="58" t="str">
        <f t="shared" si="106"/>
        <v/>
      </c>
      <c r="BN153" s="58" t="str">
        <f t="shared" si="107"/>
        <v/>
      </c>
      <c r="BO153" s="58" t="str">
        <f t="shared" si="108"/>
        <v/>
      </c>
      <c r="BP153" s="58" t="str">
        <f t="shared" si="109"/>
        <v/>
      </c>
      <c r="BQ153" s="58" t="str">
        <f t="shared" si="110"/>
        <v/>
      </c>
      <c r="BR153" s="58" t="str">
        <f t="shared" si="111"/>
        <v/>
      </c>
    </row>
    <row r="154" spans="15:70" x14ac:dyDescent="0.2">
      <c r="O154" s="47" t="str">
        <f t="shared" si="94"/>
        <v/>
      </c>
      <c r="P154" s="53" t="str">
        <f t="shared" si="95"/>
        <v/>
      </c>
      <c r="Q154" s="169"/>
      <c r="R154" s="170"/>
      <c r="S154" s="170"/>
      <c r="T154" s="170"/>
      <c r="U154" s="171"/>
      <c r="V154" s="168"/>
      <c r="W154" s="144"/>
      <c r="X154" s="47" t="str">
        <f t="shared" si="88"/>
        <v/>
      </c>
      <c r="Y154" s="53" t="str">
        <f t="shared" si="96"/>
        <v/>
      </c>
      <c r="Z154" s="169"/>
      <c r="AA154" s="170"/>
      <c r="AB154" s="170"/>
      <c r="AC154" s="170"/>
      <c r="AD154" s="171"/>
      <c r="AE154" s="168"/>
      <c r="AF154" s="54" t="str">
        <f t="shared" si="77"/>
        <v/>
      </c>
      <c r="AG154" s="24"/>
      <c r="AH154" s="24"/>
      <c r="AI154" s="62"/>
      <c r="AJ154" s="62"/>
      <c r="AK154" s="62"/>
      <c r="AL154" s="62"/>
      <c r="AN154" s="20"/>
      <c r="AS154" s="56">
        <f t="shared" si="97"/>
        <v>0</v>
      </c>
      <c r="AT154" s="56">
        <f t="shared" si="98"/>
        <v>0</v>
      </c>
      <c r="AU154" s="56">
        <f t="shared" si="99"/>
        <v>0</v>
      </c>
      <c r="AV154" s="56">
        <f t="shared" si="100"/>
        <v>0</v>
      </c>
      <c r="AW154" s="56">
        <f t="shared" si="101"/>
        <v>0</v>
      </c>
      <c r="AX154" s="57">
        <f t="shared" si="65"/>
        <v>0</v>
      </c>
      <c r="AY154" s="57">
        <f>SUM($AX$7:AX154)</f>
        <v>0</v>
      </c>
      <c r="AZ154" s="56">
        <f t="shared" si="89"/>
        <v>0</v>
      </c>
      <c r="BA154" s="56">
        <f t="shared" si="90"/>
        <v>0</v>
      </c>
      <c r="BB154" s="56">
        <f t="shared" si="91"/>
        <v>0</v>
      </c>
      <c r="BC154" s="56">
        <f t="shared" si="92"/>
        <v>0</v>
      </c>
      <c r="BD154" s="56">
        <f t="shared" si="93"/>
        <v>0</v>
      </c>
      <c r="BE154" s="57">
        <f t="shared" si="66"/>
        <v>0</v>
      </c>
      <c r="BF154" s="57">
        <f>SUM($BE$7:BE154)</f>
        <v>0</v>
      </c>
      <c r="BH154" s="58" t="str">
        <f t="shared" si="102"/>
        <v/>
      </c>
      <c r="BI154" s="58" t="str">
        <f t="shared" si="103"/>
        <v/>
      </c>
      <c r="BJ154" s="58" t="str">
        <f t="shared" si="104"/>
        <v/>
      </c>
      <c r="BK154" s="58" t="str">
        <f t="shared" si="105"/>
        <v/>
      </c>
      <c r="BL154" s="58" t="str">
        <f t="shared" si="106"/>
        <v/>
      </c>
      <c r="BN154" s="58" t="str">
        <f t="shared" si="107"/>
        <v/>
      </c>
      <c r="BO154" s="58" t="str">
        <f t="shared" si="108"/>
        <v/>
      </c>
      <c r="BP154" s="58" t="str">
        <f t="shared" si="109"/>
        <v/>
      </c>
      <c r="BQ154" s="58" t="str">
        <f t="shared" si="110"/>
        <v/>
      </c>
      <c r="BR154" s="58" t="str">
        <f t="shared" si="111"/>
        <v/>
      </c>
    </row>
    <row r="155" spans="15:70" x14ac:dyDescent="0.2">
      <c r="O155" s="47" t="str">
        <f t="shared" si="94"/>
        <v/>
      </c>
      <c r="P155" s="53" t="str">
        <f t="shared" si="95"/>
        <v/>
      </c>
      <c r="Q155" s="169"/>
      <c r="R155" s="170"/>
      <c r="S155" s="170"/>
      <c r="T155" s="170"/>
      <c r="U155" s="171"/>
      <c r="V155" s="168"/>
      <c r="W155" s="144"/>
      <c r="X155" s="47" t="str">
        <f t="shared" si="88"/>
        <v/>
      </c>
      <c r="Y155" s="53" t="str">
        <f t="shared" si="96"/>
        <v/>
      </c>
      <c r="Z155" s="169"/>
      <c r="AA155" s="170"/>
      <c r="AB155" s="170"/>
      <c r="AC155" s="170"/>
      <c r="AD155" s="171"/>
      <c r="AE155" s="168"/>
      <c r="AF155" s="54" t="str">
        <f t="shared" si="77"/>
        <v/>
      </c>
      <c r="AG155" s="24"/>
      <c r="AH155" s="24"/>
      <c r="AI155" s="62"/>
      <c r="AJ155" s="62"/>
      <c r="AK155" s="62"/>
      <c r="AL155" s="62"/>
      <c r="AN155" s="20"/>
      <c r="AS155" s="56">
        <f t="shared" si="97"/>
        <v>0</v>
      </c>
      <c r="AT155" s="56">
        <f t="shared" si="98"/>
        <v>0</v>
      </c>
      <c r="AU155" s="56">
        <f t="shared" si="99"/>
        <v>0</v>
      </c>
      <c r="AV155" s="56">
        <f t="shared" si="100"/>
        <v>0</v>
      </c>
      <c r="AW155" s="56">
        <f t="shared" si="101"/>
        <v>0</v>
      </c>
      <c r="AX155" s="57">
        <f t="shared" si="65"/>
        <v>0</v>
      </c>
      <c r="AY155" s="57">
        <f>SUM($AX$7:AX155)</f>
        <v>0</v>
      </c>
      <c r="AZ155" s="56">
        <f t="shared" si="89"/>
        <v>0</v>
      </c>
      <c r="BA155" s="56">
        <f t="shared" si="90"/>
        <v>0</v>
      </c>
      <c r="BB155" s="56">
        <f t="shared" si="91"/>
        <v>0</v>
      </c>
      <c r="BC155" s="56">
        <f t="shared" si="92"/>
        <v>0</v>
      </c>
      <c r="BD155" s="56">
        <f t="shared" si="93"/>
        <v>0</v>
      </c>
      <c r="BE155" s="57">
        <f t="shared" si="66"/>
        <v>0</v>
      </c>
      <c r="BF155" s="57">
        <f>SUM($BE$7:BE155)</f>
        <v>0</v>
      </c>
      <c r="BH155" s="58" t="str">
        <f t="shared" si="102"/>
        <v/>
      </c>
      <c r="BI155" s="58" t="str">
        <f t="shared" si="103"/>
        <v/>
      </c>
      <c r="BJ155" s="58" t="str">
        <f t="shared" si="104"/>
        <v/>
      </c>
      <c r="BK155" s="58" t="str">
        <f t="shared" si="105"/>
        <v/>
      </c>
      <c r="BL155" s="58" t="str">
        <f t="shared" si="106"/>
        <v/>
      </c>
      <c r="BN155" s="58" t="str">
        <f t="shared" si="107"/>
        <v/>
      </c>
      <c r="BO155" s="58" t="str">
        <f t="shared" si="108"/>
        <v/>
      </c>
      <c r="BP155" s="58" t="str">
        <f t="shared" si="109"/>
        <v/>
      </c>
      <c r="BQ155" s="58" t="str">
        <f t="shared" si="110"/>
        <v/>
      </c>
      <c r="BR155" s="58" t="str">
        <f t="shared" si="111"/>
        <v/>
      </c>
    </row>
    <row r="156" spans="15:70" x14ac:dyDescent="0.2">
      <c r="O156" s="47" t="str">
        <f t="shared" si="94"/>
        <v/>
      </c>
      <c r="P156" s="53" t="str">
        <f t="shared" si="95"/>
        <v/>
      </c>
      <c r="Q156" s="169"/>
      <c r="R156" s="170"/>
      <c r="S156" s="170"/>
      <c r="T156" s="170"/>
      <c r="U156" s="171"/>
      <c r="V156" s="168"/>
      <c r="W156" s="144"/>
      <c r="X156" s="47" t="str">
        <f t="shared" si="88"/>
        <v/>
      </c>
      <c r="Y156" s="53" t="str">
        <f t="shared" si="96"/>
        <v/>
      </c>
      <c r="Z156" s="169"/>
      <c r="AA156" s="170"/>
      <c r="AB156" s="170"/>
      <c r="AC156" s="170"/>
      <c r="AD156" s="171"/>
      <c r="AE156" s="168"/>
      <c r="AF156" s="54" t="str">
        <f t="shared" si="77"/>
        <v/>
      </c>
      <c r="AG156" s="24"/>
      <c r="AH156" s="24"/>
      <c r="AI156" s="62"/>
      <c r="AJ156" s="62"/>
      <c r="AK156" s="62"/>
      <c r="AL156" s="62"/>
      <c r="AN156" s="20"/>
      <c r="AS156" s="56">
        <f t="shared" si="97"/>
        <v>0</v>
      </c>
      <c r="AT156" s="56">
        <f t="shared" si="98"/>
        <v>0</v>
      </c>
      <c r="AU156" s="56">
        <f t="shared" si="99"/>
        <v>0</v>
      </c>
      <c r="AV156" s="56">
        <f t="shared" si="100"/>
        <v>0</v>
      </c>
      <c r="AW156" s="56">
        <f t="shared" si="101"/>
        <v>0</v>
      </c>
      <c r="AX156" s="57">
        <f t="shared" si="65"/>
        <v>0</v>
      </c>
      <c r="AY156" s="57">
        <f>SUM($AX$7:AX156)</f>
        <v>0</v>
      </c>
      <c r="AZ156" s="56">
        <f t="shared" si="89"/>
        <v>0</v>
      </c>
      <c r="BA156" s="56">
        <f t="shared" si="90"/>
        <v>0</v>
      </c>
      <c r="BB156" s="56">
        <f t="shared" si="91"/>
        <v>0</v>
      </c>
      <c r="BC156" s="56">
        <f t="shared" si="92"/>
        <v>0</v>
      </c>
      <c r="BD156" s="56">
        <f t="shared" si="93"/>
        <v>0</v>
      </c>
      <c r="BE156" s="57">
        <f t="shared" si="66"/>
        <v>0</v>
      </c>
      <c r="BF156" s="57">
        <f>SUM($BE$7:BE156)</f>
        <v>0</v>
      </c>
      <c r="BH156" s="58" t="str">
        <f t="shared" si="102"/>
        <v/>
      </c>
      <c r="BI156" s="58" t="str">
        <f t="shared" si="103"/>
        <v/>
      </c>
      <c r="BJ156" s="58" t="str">
        <f t="shared" si="104"/>
        <v/>
      </c>
      <c r="BK156" s="58" t="str">
        <f t="shared" si="105"/>
        <v/>
      </c>
      <c r="BL156" s="58" t="str">
        <f t="shared" si="106"/>
        <v/>
      </c>
      <c r="BN156" s="58" t="str">
        <f t="shared" si="107"/>
        <v/>
      </c>
      <c r="BO156" s="58" t="str">
        <f t="shared" si="108"/>
        <v/>
      </c>
      <c r="BP156" s="58" t="str">
        <f t="shared" si="109"/>
        <v/>
      </c>
      <c r="BQ156" s="58" t="str">
        <f t="shared" si="110"/>
        <v/>
      </c>
      <c r="BR156" s="58" t="str">
        <f t="shared" si="111"/>
        <v/>
      </c>
    </row>
    <row r="157" spans="15:70" x14ac:dyDescent="0.2">
      <c r="O157" s="47" t="str">
        <f t="shared" si="94"/>
        <v/>
      </c>
      <c r="P157" s="53" t="str">
        <f t="shared" si="95"/>
        <v/>
      </c>
      <c r="Q157" s="169"/>
      <c r="R157" s="170"/>
      <c r="S157" s="170"/>
      <c r="T157" s="170"/>
      <c r="U157" s="171"/>
      <c r="V157" s="168"/>
      <c r="W157" s="144"/>
      <c r="X157" s="47" t="str">
        <f t="shared" si="88"/>
        <v/>
      </c>
      <c r="Y157" s="53" t="str">
        <f t="shared" si="96"/>
        <v/>
      </c>
      <c r="Z157" s="169"/>
      <c r="AA157" s="170"/>
      <c r="AB157" s="170"/>
      <c r="AC157" s="170"/>
      <c r="AD157" s="171"/>
      <c r="AE157" s="168"/>
      <c r="AF157" s="54" t="str">
        <f t="shared" si="77"/>
        <v/>
      </c>
      <c r="AG157" s="24"/>
      <c r="AH157" s="24"/>
      <c r="AI157" s="62"/>
      <c r="AJ157" s="62"/>
      <c r="AK157" s="62"/>
      <c r="AL157" s="62"/>
      <c r="AN157" s="20"/>
      <c r="AS157" s="56">
        <f t="shared" si="97"/>
        <v>0</v>
      </c>
      <c r="AT157" s="56">
        <f t="shared" si="98"/>
        <v>0</v>
      </c>
      <c r="AU157" s="56">
        <f t="shared" si="99"/>
        <v>0</v>
      </c>
      <c r="AV157" s="56">
        <f t="shared" si="100"/>
        <v>0</v>
      </c>
      <c r="AW157" s="56">
        <f t="shared" si="101"/>
        <v>0</v>
      </c>
      <c r="AX157" s="57">
        <f t="shared" si="65"/>
        <v>0</v>
      </c>
      <c r="AY157" s="57">
        <f>SUM($AX$7:AX157)</f>
        <v>0</v>
      </c>
      <c r="AZ157" s="56">
        <f t="shared" si="89"/>
        <v>0</v>
      </c>
      <c r="BA157" s="56">
        <f t="shared" si="90"/>
        <v>0</v>
      </c>
      <c r="BB157" s="56">
        <f t="shared" si="91"/>
        <v>0</v>
      </c>
      <c r="BC157" s="56">
        <f t="shared" si="92"/>
        <v>0</v>
      </c>
      <c r="BD157" s="56">
        <f t="shared" si="93"/>
        <v>0</v>
      </c>
      <c r="BE157" s="57">
        <f t="shared" si="66"/>
        <v>0</v>
      </c>
      <c r="BF157" s="57">
        <f>SUM($BE$7:BE157)</f>
        <v>0</v>
      </c>
      <c r="BH157" s="58" t="str">
        <f t="shared" si="102"/>
        <v/>
      </c>
      <c r="BI157" s="58" t="str">
        <f t="shared" si="103"/>
        <v/>
      </c>
      <c r="BJ157" s="58" t="str">
        <f t="shared" si="104"/>
        <v/>
      </c>
      <c r="BK157" s="58" t="str">
        <f t="shared" si="105"/>
        <v/>
      </c>
      <c r="BL157" s="58" t="str">
        <f t="shared" si="106"/>
        <v/>
      </c>
      <c r="BN157" s="58" t="str">
        <f t="shared" si="107"/>
        <v/>
      </c>
      <c r="BO157" s="58" t="str">
        <f t="shared" si="108"/>
        <v/>
      </c>
      <c r="BP157" s="58" t="str">
        <f t="shared" si="109"/>
        <v/>
      </c>
      <c r="BQ157" s="58" t="str">
        <f t="shared" si="110"/>
        <v/>
      </c>
      <c r="BR157" s="58" t="str">
        <f t="shared" si="111"/>
        <v/>
      </c>
    </row>
    <row r="158" spans="15:70" x14ac:dyDescent="0.2">
      <c r="O158" s="47" t="str">
        <f t="shared" si="94"/>
        <v/>
      </c>
      <c r="P158" s="53" t="str">
        <f t="shared" si="95"/>
        <v/>
      </c>
      <c r="Q158" s="169"/>
      <c r="R158" s="170"/>
      <c r="S158" s="170"/>
      <c r="T158" s="170"/>
      <c r="U158" s="171"/>
      <c r="V158" s="168"/>
      <c r="W158" s="144"/>
      <c r="X158" s="47" t="str">
        <f t="shared" si="88"/>
        <v/>
      </c>
      <c r="Y158" s="53" t="str">
        <f t="shared" si="96"/>
        <v/>
      </c>
      <c r="Z158" s="169"/>
      <c r="AA158" s="170"/>
      <c r="AB158" s="170"/>
      <c r="AC158" s="170"/>
      <c r="AD158" s="171"/>
      <c r="AE158" s="168"/>
      <c r="AF158" s="54" t="str">
        <f t="shared" si="77"/>
        <v/>
      </c>
      <c r="AG158" s="24"/>
      <c r="AH158" s="24"/>
      <c r="AI158" s="62"/>
      <c r="AJ158" s="62"/>
      <c r="AK158" s="62"/>
      <c r="AL158" s="62"/>
      <c r="AN158" s="20"/>
      <c r="AS158" s="56">
        <f t="shared" si="97"/>
        <v>0</v>
      </c>
      <c r="AT158" s="56">
        <f t="shared" si="98"/>
        <v>0</v>
      </c>
      <c r="AU158" s="56">
        <f t="shared" si="99"/>
        <v>0</v>
      </c>
      <c r="AV158" s="56">
        <f t="shared" si="100"/>
        <v>0</v>
      </c>
      <c r="AW158" s="56">
        <f t="shared" si="101"/>
        <v>0</v>
      </c>
      <c r="AX158" s="57">
        <f t="shared" si="65"/>
        <v>0</v>
      </c>
      <c r="AY158" s="57">
        <f>SUM($AX$7:AX158)</f>
        <v>0</v>
      </c>
      <c r="AZ158" s="56">
        <f t="shared" si="89"/>
        <v>0</v>
      </c>
      <c r="BA158" s="56">
        <f t="shared" si="90"/>
        <v>0</v>
      </c>
      <c r="BB158" s="56">
        <f t="shared" si="91"/>
        <v>0</v>
      </c>
      <c r="BC158" s="56">
        <f t="shared" si="92"/>
        <v>0</v>
      </c>
      <c r="BD158" s="56">
        <f t="shared" si="93"/>
        <v>0</v>
      </c>
      <c r="BE158" s="57">
        <f t="shared" si="66"/>
        <v>0</v>
      </c>
      <c r="BF158" s="57">
        <f>SUM($BE$7:BE158)</f>
        <v>0</v>
      </c>
      <c r="BH158" s="58" t="str">
        <f t="shared" si="102"/>
        <v/>
      </c>
      <c r="BI158" s="58" t="str">
        <f t="shared" si="103"/>
        <v/>
      </c>
      <c r="BJ158" s="58" t="str">
        <f t="shared" si="104"/>
        <v/>
      </c>
      <c r="BK158" s="58" t="str">
        <f t="shared" si="105"/>
        <v/>
      </c>
      <c r="BL158" s="58" t="str">
        <f t="shared" si="106"/>
        <v/>
      </c>
      <c r="BN158" s="58" t="str">
        <f t="shared" si="107"/>
        <v/>
      </c>
      <c r="BO158" s="58" t="str">
        <f t="shared" si="108"/>
        <v/>
      </c>
      <c r="BP158" s="58" t="str">
        <f t="shared" si="109"/>
        <v/>
      </c>
      <c r="BQ158" s="58" t="str">
        <f t="shared" si="110"/>
        <v/>
      </c>
      <c r="BR158" s="58" t="str">
        <f t="shared" si="111"/>
        <v/>
      </c>
    </row>
    <row r="159" spans="15:70" x14ac:dyDescent="0.2">
      <c r="O159" s="47" t="str">
        <f t="shared" si="94"/>
        <v/>
      </c>
      <c r="P159" s="53" t="str">
        <f t="shared" si="95"/>
        <v/>
      </c>
      <c r="Q159" s="169"/>
      <c r="R159" s="170"/>
      <c r="S159" s="170"/>
      <c r="T159" s="170"/>
      <c r="U159" s="171"/>
      <c r="V159" s="168"/>
      <c r="W159" s="144"/>
      <c r="X159" s="47" t="str">
        <f t="shared" si="88"/>
        <v/>
      </c>
      <c r="Y159" s="53" t="str">
        <f t="shared" si="96"/>
        <v/>
      </c>
      <c r="Z159" s="169"/>
      <c r="AA159" s="170"/>
      <c r="AB159" s="170"/>
      <c r="AC159" s="170"/>
      <c r="AD159" s="171"/>
      <c r="AE159" s="168"/>
      <c r="AF159" s="54" t="str">
        <f t="shared" si="77"/>
        <v/>
      </c>
      <c r="AG159" s="24"/>
      <c r="AH159" s="24"/>
      <c r="AI159" s="62"/>
      <c r="AJ159" s="62"/>
      <c r="AK159" s="62"/>
      <c r="AL159" s="62"/>
      <c r="AN159" s="20"/>
      <c r="AS159" s="56">
        <f t="shared" si="97"/>
        <v>0</v>
      </c>
      <c r="AT159" s="56">
        <f t="shared" si="98"/>
        <v>0</v>
      </c>
      <c r="AU159" s="56">
        <f t="shared" si="99"/>
        <v>0</v>
      </c>
      <c r="AV159" s="56">
        <f t="shared" si="100"/>
        <v>0</v>
      </c>
      <c r="AW159" s="56">
        <f t="shared" si="101"/>
        <v>0</v>
      </c>
      <c r="AX159" s="57">
        <f t="shared" si="65"/>
        <v>0</v>
      </c>
      <c r="AY159" s="57">
        <f>SUM($AX$7:AX159)</f>
        <v>0</v>
      </c>
      <c r="AZ159" s="56">
        <f t="shared" si="89"/>
        <v>0</v>
      </c>
      <c r="BA159" s="56">
        <f t="shared" si="90"/>
        <v>0</v>
      </c>
      <c r="BB159" s="56">
        <f t="shared" si="91"/>
        <v>0</v>
      </c>
      <c r="BC159" s="56">
        <f t="shared" si="92"/>
        <v>0</v>
      </c>
      <c r="BD159" s="56">
        <f t="shared" si="93"/>
        <v>0</v>
      </c>
      <c r="BE159" s="57">
        <f t="shared" si="66"/>
        <v>0</v>
      </c>
      <c r="BF159" s="57">
        <f>SUM($BE$7:BE159)</f>
        <v>0</v>
      </c>
      <c r="BH159" s="58" t="str">
        <f t="shared" si="102"/>
        <v/>
      </c>
      <c r="BI159" s="58" t="str">
        <f t="shared" si="103"/>
        <v/>
      </c>
      <c r="BJ159" s="58" t="str">
        <f t="shared" si="104"/>
        <v/>
      </c>
      <c r="BK159" s="58" t="str">
        <f t="shared" si="105"/>
        <v/>
      </c>
      <c r="BL159" s="58" t="str">
        <f t="shared" si="106"/>
        <v/>
      </c>
      <c r="BN159" s="58" t="str">
        <f t="shared" si="107"/>
        <v/>
      </c>
      <c r="BO159" s="58" t="str">
        <f t="shared" si="108"/>
        <v/>
      </c>
      <c r="BP159" s="58" t="str">
        <f t="shared" si="109"/>
        <v/>
      </c>
      <c r="BQ159" s="58" t="str">
        <f t="shared" si="110"/>
        <v/>
      </c>
      <c r="BR159" s="58" t="str">
        <f t="shared" si="111"/>
        <v/>
      </c>
    </row>
    <row r="160" spans="15:70" x14ac:dyDescent="0.2">
      <c r="O160" s="47" t="str">
        <f t="shared" si="94"/>
        <v/>
      </c>
      <c r="P160" s="53" t="str">
        <f t="shared" si="95"/>
        <v/>
      </c>
      <c r="Q160" s="169"/>
      <c r="R160" s="170"/>
      <c r="S160" s="170"/>
      <c r="T160" s="170"/>
      <c r="U160" s="171"/>
      <c r="V160" s="168"/>
      <c r="W160" s="144"/>
      <c r="X160" s="47" t="str">
        <f t="shared" si="88"/>
        <v/>
      </c>
      <c r="Y160" s="53" t="str">
        <f t="shared" si="96"/>
        <v/>
      </c>
      <c r="Z160" s="169"/>
      <c r="AA160" s="170"/>
      <c r="AB160" s="170"/>
      <c r="AC160" s="170"/>
      <c r="AD160" s="171"/>
      <c r="AE160" s="168"/>
      <c r="AF160" s="54" t="str">
        <f t="shared" si="77"/>
        <v/>
      </c>
      <c r="AG160" s="24"/>
      <c r="AH160" s="24"/>
      <c r="AI160" s="62"/>
      <c r="AJ160" s="62"/>
      <c r="AK160" s="62"/>
      <c r="AL160" s="62"/>
      <c r="AN160" s="20"/>
      <c r="AS160" s="56">
        <f t="shared" si="97"/>
        <v>0</v>
      </c>
      <c r="AT160" s="56">
        <f t="shared" si="98"/>
        <v>0</v>
      </c>
      <c r="AU160" s="56">
        <f t="shared" si="99"/>
        <v>0</v>
      </c>
      <c r="AV160" s="56">
        <f t="shared" si="100"/>
        <v>0</v>
      </c>
      <c r="AW160" s="56">
        <f t="shared" si="101"/>
        <v>0</v>
      </c>
      <c r="AX160" s="57">
        <f t="shared" si="65"/>
        <v>0</v>
      </c>
      <c r="AY160" s="57">
        <f>SUM($AX$7:AX160)</f>
        <v>0</v>
      </c>
      <c r="AZ160" s="56">
        <f t="shared" si="89"/>
        <v>0</v>
      </c>
      <c r="BA160" s="56">
        <f t="shared" si="90"/>
        <v>0</v>
      </c>
      <c r="BB160" s="56">
        <f t="shared" si="91"/>
        <v>0</v>
      </c>
      <c r="BC160" s="56">
        <f t="shared" si="92"/>
        <v>0</v>
      </c>
      <c r="BD160" s="56">
        <f t="shared" si="93"/>
        <v>0</v>
      </c>
      <c r="BE160" s="57">
        <f t="shared" si="66"/>
        <v>0</v>
      </c>
      <c r="BF160" s="57">
        <f>SUM($BE$7:BE160)</f>
        <v>0</v>
      </c>
      <c r="BH160" s="58" t="str">
        <f t="shared" si="102"/>
        <v/>
      </c>
      <c r="BI160" s="58" t="str">
        <f t="shared" si="103"/>
        <v/>
      </c>
      <c r="BJ160" s="58" t="str">
        <f t="shared" si="104"/>
        <v/>
      </c>
      <c r="BK160" s="58" t="str">
        <f t="shared" si="105"/>
        <v/>
      </c>
      <c r="BL160" s="58" t="str">
        <f t="shared" si="106"/>
        <v/>
      </c>
      <c r="BN160" s="58" t="str">
        <f t="shared" si="107"/>
        <v/>
      </c>
      <c r="BO160" s="58" t="str">
        <f t="shared" si="108"/>
        <v/>
      </c>
      <c r="BP160" s="58" t="str">
        <f t="shared" si="109"/>
        <v/>
      </c>
      <c r="BQ160" s="58" t="str">
        <f t="shared" si="110"/>
        <v/>
      </c>
      <c r="BR160" s="58" t="str">
        <f t="shared" si="111"/>
        <v/>
      </c>
    </row>
    <row r="161" spans="15:70" x14ac:dyDescent="0.2">
      <c r="O161" s="47" t="str">
        <f t="shared" si="94"/>
        <v/>
      </c>
      <c r="P161" s="53" t="str">
        <f t="shared" si="95"/>
        <v/>
      </c>
      <c r="Q161" s="169"/>
      <c r="R161" s="170"/>
      <c r="S161" s="170"/>
      <c r="T161" s="170"/>
      <c r="U161" s="171"/>
      <c r="V161" s="168"/>
      <c r="W161" s="144"/>
      <c r="X161" s="47" t="str">
        <f t="shared" si="88"/>
        <v/>
      </c>
      <c r="Y161" s="53" t="str">
        <f t="shared" si="96"/>
        <v/>
      </c>
      <c r="Z161" s="169"/>
      <c r="AA161" s="170"/>
      <c r="AB161" s="170"/>
      <c r="AC161" s="170"/>
      <c r="AD161" s="171"/>
      <c r="AE161" s="168"/>
      <c r="AF161" s="54" t="str">
        <f t="shared" si="77"/>
        <v/>
      </c>
      <c r="AG161" s="24"/>
      <c r="AH161" s="24"/>
      <c r="AI161" s="62"/>
      <c r="AJ161" s="62"/>
      <c r="AK161" s="62"/>
      <c r="AL161" s="62"/>
      <c r="AN161" s="20"/>
      <c r="AS161" s="56">
        <f t="shared" si="97"/>
        <v>0</v>
      </c>
      <c r="AT161" s="56">
        <f t="shared" si="98"/>
        <v>0</v>
      </c>
      <c r="AU161" s="56">
        <f t="shared" si="99"/>
        <v>0</v>
      </c>
      <c r="AV161" s="56">
        <f t="shared" si="100"/>
        <v>0</v>
      </c>
      <c r="AW161" s="56">
        <f t="shared" si="101"/>
        <v>0</v>
      </c>
      <c r="AX161" s="57">
        <f t="shared" si="65"/>
        <v>0</v>
      </c>
      <c r="AY161" s="57">
        <f>SUM($AX$7:AX161)</f>
        <v>0</v>
      </c>
      <c r="AZ161" s="56">
        <f t="shared" si="89"/>
        <v>0</v>
      </c>
      <c r="BA161" s="56">
        <f t="shared" si="90"/>
        <v>0</v>
      </c>
      <c r="BB161" s="56">
        <f t="shared" si="91"/>
        <v>0</v>
      </c>
      <c r="BC161" s="56">
        <f t="shared" si="92"/>
        <v>0</v>
      </c>
      <c r="BD161" s="56">
        <f t="shared" si="93"/>
        <v>0</v>
      </c>
      <c r="BE161" s="57">
        <f t="shared" si="66"/>
        <v>0</v>
      </c>
      <c r="BF161" s="57">
        <f>SUM($BE$7:BE161)</f>
        <v>0</v>
      </c>
      <c r="BH161" s="58" t="str">
        <f t="shared" si="102"/>
        <v/>
      </c>
      <c r="BI161" s="58" t="str">
        <f t="shared" si="103"/>
        <v/>
      </c>
      <c r="BJ161" s="58" t="str">
        <f t="shared" si="104"/>
        <v/>
      </c>
      <c r="BK161" s="58" t="str">
        <f t="shared" si="105"/>
        <v/>
      </c>
      <c r="BL161" s="58" t="str">
        <f t="shared" si="106"/>
        <v/>
      </c>
      <c r="BN161" s="58" t="str">
        <f t="shared" si="107"/>
        <v/>
      </c>
      <c r="BO161" s="58" t="str">
        <f t="shared" si="108"/>
        <v/>
      </c>
      <c r="BP161" s="58" t="str">
        <f t="shared" si="109"/>
        <v/>
      </c>
      <c r="BQ161" s="58" t="str">
        <f t="shared" si="110"/>
        <v/>
      </c>
      <c r="BR161" s="58" t="str">
        <f t="shared" si="111"/>
        <v/>
      </c>
    </row>
    <row r="162" spans="15:70" x14ac:dyDescent="0.2">
      <c r="O162" s="47" t="str">
        <f t="shared" si="94"/>
        <v/>
      </c>
      <c r="P162" s="53" t="str">
        <f t="shared" si="95"/>
        <v/>
      </c>
      <c r="Q162" s="169"/>
      <c r="R162" s="170"/>
      <c r="S162" s="170"/>
      <c r="T162" s="170"/>
      <c r="U162" s="171"/>
      <c r="V162" s="168"/>
      <c r="W162" s="144"/>
      <c r="X162" s="47" t="str">
        <f t="shared" si="88"/>
        <v/>
      </c>
      <c r="Y162" s="53" t="str">
        <f t="shared" si="96"/>
        <v/>
      </c>
      <c r="Z162" s="169"/>
      <c r="AA162" s="170"/>
      <c r="AB162" s="170"/>
      <c r="AC162" s="170"/>
      <c r="AD162" s="171"/>
      <c r="AE162" s="168"/>
      <c r="AF162" s="54" t="str">
        <f t="shared" si="77"/>
        <v/>
      </c>
      <c r="AG162" s="24"/>
      <c r="AH162" s="24"/>
      <c r="AI162" s="62"/>
      <c r="AJ162" s="62"/>
      <c r="AK162" s="62"/>
      <c r="AL162" s="62"/>
      <c r="AN162" s="20"/>
      <c r="AS162" s="56">
        <f t="shared" si="97"/>
        <v>0</v>
      </c>
      <c r="AT162" s="56">
        <f t="shared" si="98"/>
        <v>0</v>
      </c>
      <c r="AU162" s="56">
        <f t="shared" si="99"/>
        <v>0</v>
      </c>
      <c r="AV162" s="56">
        <f t="shared" si="100"/>
        <v>0</v>
      </c>
      <c r="AW162" s="56">
        <f t="shared" si="101"/>
        <v>0</v>
      </c>
      <c r="AX162" s="57">
        <f t="shared" si="65"/>
        <v>0</v>
      </c>
      <c r="AY162" s="57">
        <f>SUM($AX$7:AX162)</f>
        <v>0</v>
      </c>
      <c r="AZ162" s="56">
        <f t="shared" si="89"/>
        <v>0</v>
      </c>
      <c r="BA162" s="56">
        <f t="shared" si="90"/>
        <v>0</v>
      </c>
      <c r="BB162" s="56">
        <f t="shared" si="91"/>
        <v>0</v>
      </c>
      <c r="BC162" s="56">
        <f t="shared" si="92"/>
        <v>0</v>
      </c>
      <c r="BD162" s="56">
        <f t="shared" si="93"/>
        <v>0</v>
      </c>
      <c r="BE162" s="57">
        <f t="shared" si="66"/>
        <v>0</v>
      </c>
      <c r="BF162" s="57">
        <f>SUM($BE$7:BE162)</f>
        <v>0</v>
      </c>
      <c r="BH162" s="58" t="str">
        <f t="shared" si="102"/>
        <v/>
      </c>
      <c r="BI162" s="58" t="str">
        <f t="shared" si="103"/>
        <v/>
      </c>
      <c r="BJ162" s="58" t="str">
        <f t="shared" si="104"/>
        <v/>
      </c>
      <c r="BK162" s="58" t="str">
        <f t="shared" si="105"/>
        <v/>
      </c>
      <c r="BL162" s="58" t="str">
        <f t="shared" si="106"/>
        <v/>
      </c>
      <c r="BN162" s="58" t="str">
        <f t="shared" si="107"/>
        <v/>
      </c>
      <c r="BO162" s="58" t="str">
        <f t="shared" si="108"/>
        <v/>
      </c>
      <c r="BP162" s="58" t="str">
        <f t="shared" si="109"/>
        <v/>
      </c>
      <c r="BQ162" s="58" t="str">
        <f t="shared" si="110"/>
        <v/>
      </c>
      <c r="BR162" s="58" t="str">
        <f t="shared" si="111"/>
        <v/>
      </c>
    </row>
    <row r="163" spans="15:70" x14ac:dyDescent="0.2">
      <c r="O163" s="47" t="str">
        <f t="shared" si="94"/>
        <v/>
      </c>
      <c r="P163" s="53" t="str">
        <f t="shared" si="95"/>
        <v/>
      </c>
      <c r="Q163" s="169"/>
      <c r="R163" s="170"/>
      <c r="S163" s="170"/>
      <c r="T163" s="170"/>
      <c r="U163" s="171"/>
      <c r="V163" s="168"/>
      <c r="W163" s="144"/>
      <c r="X163" s="47" t="str">
        <f t="shared" si="88"/>
        <v/>
      </c>
      <c r="Y163" s="53" t="str">
        <f t="shared" si="96"/>
        <v/>
      </c>
      <c r="Z163" s="169"/>
      <c r="AA163" s="170"/>
      <c r="AB163" s="170"/>
      <c r="AC163" s="170"/>
      <c r="AD163" s="171"/>
      <c r="AE163" s="168"/>
      <c r="AF163" s="54" t="str">
        <f t="shared" si="77"/>
        <v/>
      </c>
      <c r="AG163" s="24"/>
      <c r="AH163" s="24"/>
      <c r="AI163" s="62"/>
      <c r="AJ163" s="62"/>
      <c r="AK163" s="62"/>
      <c r="AL163" s="62"/>
      <c r="AN163" s="20"/>
      <c r="AS163" s="56">
        <f t="shared" si="97"/>
        <v>0</v>
      </c>
      <c r="AT163" s="56">
        <f t="shared" si="98"/>
        <v>0</v>
      </c>
      <c r="AU163" s="56">
        <f t="shared" si="99"/>
        <v>0</v>
      </c>
      <c r="AV163" s="56">
        <f t="shared" si="100"/>
        <v>0</v>
      </c>
      <c r="AW163" s="56">
        <f t="shared" si="101"/>
        <v>0</v>
      </c>
      <c r="AX163" s="57">
        <f t="shared" si="65"/>
        <v>0</v>
      </c>
      <c r="AY163" s="57">
        <f>SUM($AX$7:AX163)</f>
        <v>0</v>
      </c>
      <c r="AZ163" s="56">
        <f t="shared" si="89"/>
        <v>0</v>
      </c>
      <c r="BA163" s="56">
        <f t="shared" si="90"/>
        <v>0</v>
      </c>
      <c r="BB163" s="56">
        <f t="shared" si="91"/>
        <v>0</v>
      </c>
      <c r="BC163" s="56">
        <f t="shared" si="92"/>
        <v>0</v>
      </c>
      <c r="BD163" s="56">
        <f t="shared" si="93"/>
        <v>0</v>
      </c>
      <c r="BE163" s="57">
        <f t="shared" si="66"/>
        <v>0</v>
      </c>
      <c r="BF163" s="57">
        <f>SUM($BE$7:BE163)</f>
        <v>0</v>
      </c>
      <c r="BH163" s="58" t="str">
        <f t="shared" si="102"/>
        <v/>
      </c>
      <c r="BI163" s="58" t="str">
        <f t="shared" si="103"/>
        <v/>
      </c>
      <c r="BJ163" s="58" t="str">
        <f t="shared" si="104"/>
        <v/>
      </c>
      <c r="BK163" s="58" t="str">
        <f t="shared" si="105"/>
        <v/>
      </c>
      <c r="BL163" s="58" t="str">
        <f t="shared" si="106"/>
        <v/>
      </c>
      <c r="BN163" s="58" t="str">
        <f t="shared" si="107"/>
        <v/>
      </c>
      <c r="BO163" s="58" t="str">
        <f t="shared" si="108"/>
        <v/>
      </c>
      <c r="BP163" s="58" t="str">
        <f t="shared" si="109"/>
        <v/>
      </c>
      <c r="BQ163" s="58" t="str">
        <f t="shared" si="110"/>
        <v/>
      </c>
      <c r="BR163" s="58" t="str">
        <f t="shared" si="111"/>
        <v/>
      </c>
    </row>
    <row r="164" spans="15:70" x14ac:dyDescent="0.2">
      <c r="O164" s="47" t="str">
        <f t="shared" si="94"/>
        <v/>
      </c>
      <c r="P164" s="53" t="str">
        <f t="shared" si="95"/>
        <v/>
      </c>
      <c r="Q164" s="169"/>
      <c r="R164" s="170"/>
      <c r="S164" s="170"/>
      <c r="T164" s="170"/>
      <c r="U164" s="171"/>
      <c r="V164" s="168"/>
      <c r="W164" s="144"/>
      <c r="X164" s="47" t="str">
        <f t="shared" si="88"/>
        <v/>
      </c>
      <c r="Y164" s="53" t="str">
        <f t="shared" si="96"/>
        <v/>
      </c>
      <c r="Z164" s="169"/>
      <c r="AA164" s="170"/>
      <c r="AB164" s="170"/>
      <c r="AC164" s="170"/>
      <c r="AD164" s="171"/>
      <c r="AE164" s="168"/>
      <c r="AF164" s="54" t="str">
        <f t="shared" si="77"/>
        <v/>
      </c>
      <c r="AG164" s="24"/>
      <c r="AH164" s="24"/>
      <c r="AI164" s="62"/>
      <c r="AJ164" s="62"/>
      <c r="AK164" s="62"/>
      <c r="AL164" s="62"/>
      <c r="AN164" s="20"/>
      <c r="AS164" s="56">
        <f t="shared" si="97"/>
        <v>0</v>
      </c>
      <c r="AT164" s="56">
        <f t="shared" si="98"/>
        <v>0</v>
      </c>
      <c r="AU164" s="56">
        <f t="shared" si="99"/>
        <v>0</v>
      </c>
      <c r="AV164" s="56">
        <f t="shared" si="100"/>
        <v>0</v>
      </c>
      <c r="AW164" s="56">
        <f t="shared" si="101"/>
        <v>0</v>
      </c>
      <c r="AX164" s="57">
        <f t="shared" si="65"/>
        <v>0</v>
      </c>
      <c r="AY164" s="57">
        <f>SUM($AX$7:AX164)</f>
        <v>0</v>
      </c>
      <c r="AZ164" s="56">
        <f t="shared" si="89"/>
        <v>0</v>
      </c>
      <c r="BA164" s="56">
        <f t="shared" si="90"/>
        <v>0</v>
      </c>
      <c r="BB164" s="56">
        <f t="shared" si="91"/>
        <v>0</v>
      </c>
      <c r="BC164" s="56">
        <f t="shared" si="92"/>
        <v>0</v>
      </c>
      <c r="BD164" s="56">
        <f t="shared" si="93"/>
        <v>0</v>
      </c>
      <c r="BE164" s="57">
        <f t="shared" si="66"/>
        <v>0</v>
      </c>
      <c r="BF164" s="57">
        <f>SUM($BE$7:BE164)</f>
        <v>0</v>
      </c>
      <c r="BH164" s="58" t="str">
        <f t="shared" si="102"/>
        <v/>
      </c>
      <c r="BI164" s="58" t="str">
        <f t="shared" si="103"/>
        <v/>
      </c>
      <c r="BJ164" s="58" t="str">
        <f t="shared" si="104"/>
        <v/>
      </c>
      <c r="BK164" s="58" t="str">
        <f t="shared" si="105"/>
        <v/>
      </c>
      <c r="BL164" s="58" t="str">
        <f t="shared" si="106"/>
        <v/>
      </c>
      <c r="BN164" s="58" t="str">
        <f t="shared" si="107"/>
        <v/>
      </c>
      <c r="BO164" s="58" t="str">
        <f t="shared" si="108"/>
        <v/>
      </c>
      <c r="BP164" s="58" t="str">
        <f t="shared" si="109"/>
        <v/>
      </c>
      <c r="BQ164" s="58" t="str">
        <f t="shared" si="110"/>
        <v/>
      </c>
      <c r="BR164" s="58" t="str">
        <f t="shared" si="111"/>
        <v/>
      </c>
    </row>
    <row r="165" spans="15:70" x14ac:dyDescent="0.2">
      <c r="O165" s="47" t="str">
        <f t="shared" si="94"/>
        <v/>
      </c>
      <c r="P165" s="53" t="str">
        <f t="shared" si="95"/>
        <v/>
      </c>
      <c r="Q165" s="169"/>
      <c r="R165" s="170"/>
      <c r="S165" s="170"/>
      <c r="T165" s="170"/>
      <c r="U165" s="171"/>
      <c r="V165" s="168"/>
      <c r="W165" s="144"/>
      <c r="X165" s="47" t="str">
        <f t="shared" si="88"/>
        <v/>
      </c>
      <c r="Y165" s="53" t="str">
        <f t="shared" si="96"/>
        <v/>
      </c>
      <c r="Z165" s="169"/>
      <c r="AA165" s="170"/>
      <c r="AB165" s="170"/>
      <c r="AC165" s="170"/>
      <c r="AD165" s="171"/>
      <c r="AE165" s="168"/>
      <c r="AF165" s="54" t="str">
        <f t="shared" si="77"/>
        <v/>
      </c>
      <c r="AG165" s="24"/>
      <c r="AH165" s="24"/>
      <c r="AI165" s="62"/>
      <c r="AJ165" s="62"/>
      <c r="AK165" s="62"/>
      <c r="AL165" s="62"/>
      <c r="AN165" s="20"/>
      <c r="AS165" s="56">
        <f t="shared" si="97"/>
        <v>0</v>
      </c>
      <c r="AT165" s="56">
        <f t="shared" si="98"/>
        <v>0</v>
      </c>
      <c r="AU165" s="56">
        <f t="shared" si="99"/>
        <v>0</v>
      </c>
      <c r="AV165" s="56">
        <f t="shared" si="100"/>
        <v>0</v>
      </c>
      <c r="AW165" s="56">
        <f t="shared" si="101"/>
        <v>0</v>
      </c>
      <c r="AX165" s="57">
        <f t="shared" si="65"/>
        <v>0</v>
      </c>
      <c r="AY165" s="57">
        <f>SUM($AX$7:AX165)</f>
        <v>0</v>
      </c>
      <c r="AZ165" s="56">
        <f t="shared" si="89"/>
        <v>0</v>
      </c>
      <c r="BA165" s="56">
        <f t="shared" si="90"/>
        <v>0</v>
      </c>
      <c r="BB165" s="56">
        <f t="shared" si="91"/>
        <v>0</v>
      </c>
      <c r="BC165" s="56">
        <f t="shared" si="92"/>
        <v>0</v>
      </c>
      <c r="BD165" s="56">
        <f t="shared" si="93"/>
        <v>0</v>
      </c>
      <c r="BE165" s="57">
        <f t="shared" si="66"/>
        <v>0</v>
      </c>
      <c r="BF165" s="57">
        <f>SUM($BE$7:BE165)</f>
        <v>0</v>
      </c>
      <c r="BH165" s="58" t="str">
        <f t="shared" si="102"/>
        <v/>
      </c>
      <c r="BI165" s="58" t="str">
        <f t="shared" si="103"/>
        <v/>
      </c>
      <c r="BJ165" s="58" t="str">
        <f t="shared" si="104"/>
        <v/>
      </c>
      <c r="BK165" s="58" t="str">
        <f t="shared" si="105"/>
        <v/>
      </c>
      <c r="BL165" s="58" t="str">
        <f t="shared" si="106"/>
        <v/>
      </c>
      <c r="BN165" s="58" t="str">
        <f t="shared" si="107"/>
        <v/>
      </c>
      <c r="BO165" s="58" t="str">
        <f t="shared" si="108"/>
        <v/>
      </c>
      <c r="BP165" s="58" t="str">
        <f t="shared" si="109"/>
        <v/>
      </c>
      <c r="BQ165" s="58" t="str">
        <f t="shared" si="110"/>
        <v/>
      </c>
      <c r="BR165" s="58" t="str">
        <f t="shared" si="111"/>
        <v/>
      </c>
    </row>
    <row r="166" spans="15:70" x14ac:dyDescent="0.2">
      <c r="O166" s="47" t="str">
        <f t="shared" si="94"/>
        <v/>
      </c>
      <c r="P166" s="53" t="str">
        <f t="shared" si="95"/>
        <v/>
      </c>
      <c r="Q166" s="169"/>
      <c r="R166" s="170"/>
      <c r="S166" s="170"/>
      <c r="T166" s="170"/>
      <c r="U166" s="171"/>
      <c r="V166" s="168"/>
      <c r="W166" s="144"/>
      <c r="X166" s="47" t="str">
        <f t="shared" si="88"/>
        <v/>
      </c>
      <c r="Y166" s="53" t="str">
        <f t="shared" si="96"/>
        <v/>
      </c>
      <c r="Z166" s="169"/>
      <c r="AA166" s="170"/>
      <c r="AB166" s="170"/>
      <c r="AC166" s="170"/>
      <c r="AD166" s="171"/>
      <c r="AE166" s="168"/>
      <c r="AF166" s="54" t="str">
        <f t="shared" si="77"/>
        <v/>
      </c>
      <c r="AG166" s="24"/>
      <c r="AH166" s="24"/>
      <c r="AI166" s="62"/>
      <c r="AJ166" s="62"/>
      <c r="AK166" s="62"/>
      <c r="AL166" s="62"/>
      <c r="AN166" s="20"/>
      <c r="AS166" s="56">
        <f t="shared" si="97"/>
        <v>0</v>
      </c>
      <c r="AT166" s="56">
        <f t="shared" si="98"/>
        <v>0</v>
      </c>
      <c r="AU166" s="56">
        <f t="shared" si="99"/>
        <v>0</v>
      </c>
      <c r="AV166" s="56">
        <f t="shared" si="100"/>
        <v>0</v>
      </c>
      <c r="AW166" s="56">
        <f t="shared" si="101"/>
        <v>0</v>
      </c>
      <c r="AX166" s="57">
        <f t="shared" si="65"/>
        <v>0</v>
      </c>
      <c r="AY166" s="57">
        <f>SUM($AX$7:AX166)</f>
        <v>0</v>
      </c>
      <c r="AZ166" s="56">
        <f t="shared" si="89"/>
        <v>0</v>
      </c>
      <c r="BA166" s="56">
        <f t="shared" si="90"/>
        <v>0</v>
      </c>
      <c r="BB166" s="56">
        <f t="shared" si="91"/>
        <v>0</v>
      </c>
      <c r="BC166" s="56">
        <f t="shared" si="92"/>
        <v>0</v>
      </c>
      <c r="BD166" s="56">
        <f t="shared" si="93"/>
        <v>0</v>
      </c>
      <c r="BE166" s="57">
        <f t="shared" si="66"/>
        <v>0</v>
      </c>
      <c r="BF166" s="57">
        <f>SUM($BE$7:BE166)</f>
        <v>0</v>
      </c>
      <c r="BH166" s="58" t="str">
        <f t="shared" si="102"/>
        <v/>
      </c>
      <c r="BI166" s="58" t="str">
        <f t="shared" si="103"/>
        <v/>
      </c>
      <c r="BJ166" s="58" t="str">
        <f t="shared" si="104"/>
        <v/>
      </c>
      <c r="BK166" s="58" t="str">
        <f t="shared" si="105"/>
        <v/>
      </c>
      <c r="BL166" s="58" t="str">
        <f t="shared" si="106"/>
        <v/>
      </c>
      <c r="BN166" s="58" t="str">
        <f t="shared" si="107"/>
        <v/>
      </c>
      <c r="BO166" s="58" t="str">
        <f t="shared" si="108"/>
        <v/>
      </c>
      <c r="BP166" s="58" t="str">
        <f t="shared" si="109"/>
        <v/>
      </c>
      <c r="BQ166" s="58" t="str">
        <f t="shared" si="110"/>
        <v/>
      </c>
      <c r="BR166" s="58" t="str">
        <f t="shared" si="111"/>
        <v/>
      </c>
    </row>
    <row r="167" spans="15:70" x14ac:dyDescent="0.2">
      <c r="O167" s="47" t="str">
        <f t="shared" si="94"/>
        <v/>
      </c>
      <c r="P167" s="53" t="str">
        <f t="shared" si="95"/>
        <v/>
      </c>
      <c r="Q167" s="169"/>
      <c r="R167" s="170"/>
      <c r="S167" s="170"/>
      <c r="T167" s="170"/>
      <c r="U167" s="171"/>
      <c r="V167" s="168"/>
      <c r="W167" s="144"/>
      <c r="X167" s="47" t="str">
        <f t="shared" si="88"/>
        <v/>
      </c>
      <c r="Y167" s="53" t="str">
        <f t="shared" si="96"/>
        <v/>
      </c>
      <c r="Z167" s="169"/>
      <c r="AA167" s="170"/>
      <c r="AB167" s="170"/>
      <c r="AC167" s="170"/>
      <c r="AD167" s="171"/>
      <c r="AE167" s="168"/>
      <c r="AF167" s="54" t="str">
        <f t="shared" si="77"/>
        <v/>
      </c>
      <c r="AG167" s="24"/>
      <c r="AH167" s="24"/>
      <c r="AI167" s="62"/>
      <c r="AJ167" s="62"/>
      <c r="AK167" s="62"/>
      <c r="AL167" s="62"/>
      <c r="AN167" s="20"/>
      <c r="AS167" s="56">
        <f t="shared" si="97"/>
        <v>0</v>
      </c>
      <c r="AT167" s="56">
        <f t="shared" si="98"/>
        <v>0</v>
      </c>
      <c r="AU167" s="56">
        <f t="shared" si="99"/>
        <v>0</v>
      </c>
      <c r="AV167" s="56">
        <f t="shared" si="100"/>
        <v>0</v>
      </c>
      <c r="AW167" s="56">
        <f t="shared" si="101"/>
        <v>0</v>
      </c>
      <c r="AX167" s="57">
        <f t="shared" si="65"/>
        <v>0</v>
      </c>
      <c r="AY167" s="57">
        <f>SUM($AX$7:AX167)</f>
        <v>0</v>
      </c>
      <c r="AZ167" s="56">
        <f t="shared" si="89"/>
        <v>0</v>
      </c>
      <c r="BA167" s="56">
        <f t="shared" si="90"/>
        <v>0</v>
      </c>
      <c r="BB167" s="56">
        <f t="shared" si="91"/>
        <v>0</v>
      </c>
      <c r="BC167" s="56">
        <f t="shared" si="92"/>
        <v>0</v>
      </c>
      <c r="BD167" s="56">
        <f t="shared" si="93"/>
        <v>0</v>
      </c>
      <c r="BE167" s="57">
        <f t="shared" si="66"/>
        <v>0</v>
      </c>
      <c r="BF167" s="57">
        <f>SUM($BE$7:BE167)</f>
        <v>0</v>
      </c>
      <c r="BH167" s="58" t="str">
        <f t="shared" si="102"/>
        <v/>
      </c>
      <c r="BI167" s="58" t="str">
        <f t="shared" si="103"/>
        <v/>
      </c>
      <c r="BJ167" s="58" t="str">
        <f t="shared" si="104"/>
        <v/>
      </c>
      <c r="BK167" s="58" t="str">
        <f t="shared" si="105"/>
        <v/>
      </c>
      <c r="BL167" s="58" t="str">
        <f t="shared" si="106"/>
        <v/>
      </c>
      <c r="BN167" s="58" t="str">
        <f t="shared" si="107"/>
        <v/>
      </c>
      <c r="BO167" s="58" t="str">
        <f t="shared" si="108"/>
        <v/>
      </c>
      <c r="BP167" s="58" t="str">
        <f t="shared" si="109"/>
        <v/>
      </c>
      <c r="BQ167" s="58" t="str">
        <f t="shared" si="110"/>
        <v/>
      </c>
      <c r="BR167" s="58" t="str">
        <f t="shared" si="111"/>
        <v/>
      </c>
    </row>
    <row r="168" spans="15:70" x14ac:dyDescent="0.2">
      <c r="O168" s="47" t="str">
        <f t="shared" si="94"/>
        <v/>
      </c>
      <c r="P168" s="53" t="str">
        <f t="shared" si="95"/>
        <v/>
      </c>
      <c r="Q168" s="169"/>
      <c r="R168" s="170"/>
      <c r="S168" s="170"/>
      <c r="T168" s="170"/>
      <c r="U168" s="171"/>
      <c r="V168" s="168"/>
      <c r="W168" s="144"/>
      <c r="X168" s="47" t="str">
        <f t="shared" si="88"/>
        <v/>
      </c>
      <c r="Y168" s="53" t="str">
        <f t="shared" si="96"/>
        <v/>
      </c>
      <c r="Z168" s="169"/>
      <c r="AA168" s="170"/>
      <c r="AB168" s="170"/>
      <c r="AC168" s="170"/>
      <c r="AD168" s="171"/>
      <c r="AE168" s="168"/>
      <c r="AF168" s="54" t="str">
        <f>IF(AND(AE168="",OR(Z168&lt;&gt;"",AA168&lt;&gt;"",AB168&lt;&gt;"",AC168&lt;&gt;"",AD168&lt;&gt;"")),"?",IF(AND(AE168&lt;&gt;"",Z168="",AA168="",AB168="",AC168="",AD168=""),"X",""))</f>
        <v/>
      </c>
      <c r="AG168" s="24"/>
      <c r="AH168" s="24"/>
      <c r="AN168" s="20"/>
      <c r="AS168" s="56">
        <f t="shared" si="97"/>
        <v>0</v>
      </c>
      <c r="AT168" s="56">
        <f t="shared" si="98"/>
        <v>0</v>
      </c>
      <c r="AU168" s="56">
        <f t="shared" si="99"/>
        <v>0</v>
      </c>
      <c r="AV168" s="56">
        <f t="shared" si="100"/>
        <v>0</v>
      </c>
      <c r="AW168" s="56">
        <f t="shared" si="101"/>
        <v>0</v>
      </c>
      <c r="AX168" s="57">
        <f t="shared" si="65"/>
        <v>0</v>
      </c>
      <c r="AY168" s="57">
        <f>SUM($AX$7:AX168)</f>
        <v>0</v>
      </c>
      <c r="AZ168" s="56">
        <f t="shared" si="89"/>
        <v>0</v>
      </c>
      <c r="BA168" s="56">
        <f t="shared" si="90"/>
        <v>0</v>
      </c>
      <c r="BB168" s="56">
        <f t="shared" si="91"/>
        <v>0</v>
      </c>
      <c r="BC168" s="56">
        <f t="shared" si="92"/>
        <v>0</v>
      </c>
      <c r="BD168" s="56">
        <f t="shared" si="93"/>
        <v>0</v>
      </c>
      <c r="BE168" s="57">
        <f t="shared" si="66"/>
        <v>0</v>
      </c>
      <c r="BF168" s="57">
        <f>SUM($BE$7:BE168)</f>
        <v>0</v>
      </c>
      <c r="BH168" s="58" t="str">
        <f t="shared" si="102"/>
        <v/>
      </c>
      <c r="BI168" s="58" t="str">
        <f t="shared" si="103"/>
        <v/>
      </c>
      <c r="BJ168" s="58" t="str">
        <f t="shared" si="104"/>
        <v/>
      </c>
      <c r="BK168" s="58" t="str">
        <f t="shared" si="105"/>
        <v/>
      </c>
      <c r="BL168" s="58" t="str">
        <f t="shared" si="106"/>
        <v/>
      </c>
      <c r="BN168" s="58" t="str">
        <f t="shared" si="107"/>
        <v/>
      </c>
      <c r="BO168" s="58" t="str">
        <f t="shared" si="108"/>
        <v/>
      </c>
      <c r="BP168" s="58" t="str">
        <f t="shared" si="109"/>
        <v/>
      </c>
      <c r="BQ168" s="58" t="str">
        <f t="shared" si="110"/>
        <v/>
      </c>
      <c r="BR168" s="58" t="str">
        <f t="shared" si="111"/>
        <v/>
      </c>
    </row>
    <row r="169" spans="15:70" x14ac:dyDescent="0.2">
      <c r="O169" s="47" t="str">
        <f t="shared" si="94"/>
        <v/>
      </c>
      <c r="P169" s="53" t="str">
        <f t="shared" si="95"/>
        <v/>
      </c>
      <c r="Q169" s="169"/>
      <c r="R169" s="170"/>
      <c r="S169" s="170"/>
      <c r="T169" s="170"/>
      <c r="U169" s="171"/>
      <c r="V169" s="168"/>
      <c r="W169" s="144"/>
      <c r="X169" s="47" t="str">
        <f t="shared" si="88"/>
        <v/>
      </c>
      <c r="Y169" s="53" t="str">
        <f t="shared" si="96"/>
        <v/>
      </c>
      <c r="Z169" s="169"/>
      <c r="AA169" s="170"/>
      <c r="AB169" s="170"/>
      <c r="AC169" s="170"/>
      <c r="AD169" s="171"/>
      <c r="AE169" s="168"/>
      <c r="AF169" s="54" t="str">
        <f t="shared" ref="AF169:AF220" si="112">IF(AND(AE169="",OR(Z169&lt;&gt;"",AA169&lt;&gt;"",AB169&lt;&gt;"",AC169&lt;&gt;"",AD169&lt;&gt;"")),"?",IF(AND(AE169&lt;&gt;"",Z169="",AA169="",AB169="",AC169="",AD169=""),"X",""))</f>
        <v/>
      </c>
      <c r="AG169" s="24"/>
      <c r="AH169" s="24"/>
      <c r="AN169" s="20"/>
      <c r="AS169" s="56">
        <f t="shared" si="97"/>
        <v>0</v>
      </c>
      <c r="AT169" s="56">
        <f t="shared" si="98"/>
        <v>0</v>
      </c>
      <c r="AU169" s="56">
        <f t="shared" si="99"/>
        <v>0</v>
      </c>
      <c r="AV169" s="56">
        <f t="shared" si="100"/>
        <v>0</v>
      </c>
      <c r="AW169" s="56">
        <f t="shared" si="101"/>
        <v>0</v>
      </c>
      <c r="AX169" s="57">
        <f t="shared" si="65"/>
        <v>0</v>
      </c>
      <c r="AY169" s="57">
        <f>SUM($AX$7:AX169)</f>
        <v>0</v>
      </c>
      <c r="AZ169" s="56">
        <f t="shared" si="89"/>
        <v>0</v>
      </c>
      <c r="BA169" s="56">
        <f t="shared" si="90"/>
        <v>0</v>
      </c>
      <c r="BB169" s="56">
        <f t="shared" si="91"/>
        <v>0</v>
      </c>
      <c r="BC169" s="56">
        <f t="shared" si="92"/>
        <v>0</v>
      </c>
      <c r="BD169" s="56">
        <f t="shared" si="93"/>
        <v>0</v>
      </c>
      <c r="BE169" s="57">
        <f t="shared" si="66"/>
        <v>0</v>
      </c>
      <c r="BF169" s="57">
        <f>SUM($BE$7:BE169)</f>
        <v>0</v>
      </c>
      <c r="BH169" s="58" t="str">
        <f t="shared" si="102"/>
        <v/>
      </c>
      <c r="BI169" s="58" t="str">
        <f t="shared" si="103"/>
        <v/>
      </c>
      <c r="BJ169" s="58" t="str">
        <f t="shared" si="104"/>
        <v/>
      </c>
      <c r="BK169" s="58" t="str">
        <f t="shared" si="105"/>
        <v/>
      </c>
      <c r="BL169" s="58" t="str">
        <f t="shared" si="106"/>
        <v/>
      </c>
      <c r="BN169" s="58" t="str">
        <f t="shared" si="107"/>
        <v/>
      </c>
      <c r="BO169" s="58" t="str">
        <f t="shared" si="108"/>
        <v/>
      </c>
      <c r="BP169" s="58" t="str">
        <f t="shared" si="109"/>
        <v/>
      </c>
      <c r="BQ169" s="58" t="str">
        <f t="shared" si="110"/>
        <v/>
      </c>
      <c r="BR169" s="58" t="str">
        <f t="shared" si="111"/>
        <v/>
      </c>
    </row>
    <row r="170" spans="15:70" x14ac:dyDescent="0.2">
      <c r="O170" s="47" t="str">
        <f t="shared" si="94"/>
        <v/>
      </c>
      <c r="P170" s="53" t="str">
        <f t="shared" si="95"/>
        <v/>
      </c>
      <c r="Q170" s="169"/>
      <c r="R170" s="170"/>
      <c r="S170" s="170"/>
      <c r="T170" s="170"/>
      <c r="U170" s="171"/>
      <c r="V170" s="168"/>
      <c r="W170" s="144"/>
      <c r="X170" s="47" t="str">
        <f t="shared" si="88"/>
        <v/>
      </c>
      <c r="Y170" s="53" t="str">
        <f t="shared" si="96"/>
        <v/>
      </c>
      <c r="Z170" s="169"/>
      <c r="AA170" s="170"/>
      <c r="AB170" s="170"/>
      <c r="AC170" s="170"/>
      <c r="AD170" s="171"/>
      <c r="AE170" s="168"/>
      <c r="AF170" s="54" t="str">
        <f t="shared" si="112"/>
        <v/>
      </c>
      <c r="AG170" s="24"/>
      <c r="AH170" s="24"/>
      <c r="AN170" s="20"/>
      <c r="AS170" s="56">
        <f t="shared" si="97"/>
        <v>0</v>
      </c>
      <c r="AT170" s="56">
        <f t="shared" si="98"/>
        <v>0</v>
      </c>
      <c r="AU170" s="56">
        <f t="shared" si="99"/>
        <v>0</v>
      </c>
      <c r="AV170" s="56">
        <f t="shared" si="100"/>
        <v>0</v>
      </c>
      <c r="AW170" s="56">
        <f t="shared" si="101"/>
        <v>0</v>
      </c>
      <c r="AX170" s="57">
        <f t="shared" si="65"/>
        <v>0</v>
      </c>
      <c r="AY170" s="57">
        <f>SUM($AX$7:AX170)</f>
        <v>0</v>
      </c>
      <c r="AZ170" s="56">
        <f t="shared" si="89"/>
        <v>0</v>
      </c>
      <c r="BA170" s="56">
        <f t="shared" si="90"/>
        <v>0</v>
      </c>
      <c r="BB170" s="56">
        <f t="shared" si="91"/>
        <v>0</v>
      </c>
      <c r="BC170" s="56">
        <f t="shared" si="92"/>
        <v>0</v>
      </c>
      <c r="BD170" s="56">
        <f t="shared" si="93"/>
        <v>0</v>
      </c>
      <c r="BE170" s="57">
        <f t="shared" si="66"/>
        <v>0</v>
      </c>
      <c r="BF170" s="57">
        <f>SUM($BE$7:BE170)</f>
        <v>0</v>
      </c>
      <c r="BH170" s="58" t="str">
        <f t="shared" si="102"/>
        <v/>
      </c>
      <c r="BI170" s="58" t="str">
        <f t="shared" si="103"/>
        <v/>
      </c>
      <c r="BJ170" s="58" t="str">
        <f t="shared" si="104"/>
        <v/>
      </c>
      <c r="BK170" s="58" t="str">
        <f t="shared" si="105"/>
        <v/>
      </c>
      <c r="BL170" s="58" t="str">
        <f t="shared" si="106"/>
        <v/>
      </c>
      <c r="BN170" s="58" t="str">
        <f t="shared" si="107"/>
        <v/>
      </c>
      <c r="BO170" s="58" t="str">
        <f t="shared" si="108"/>
        <v/>
      </c>
      <c r="BP170" s="58" t="str">
        <f t="shared" si="109"/>
        <v/>
      </c>
      <c r="BQ170" s="58" t="str">
        <f t="shared" si="110"/>
        <v/>
      </c>
      <c r="BR170" s="58" t="str">
        <f t="shared" si="111"/>
        <v/>
      </c>
    </row>
    <row r="171" spans="15:70" x14ac:dyDescent="0.2">
      <c r="O171" s="47" t="str">
        <f t="shared" si="94"/>
        <v/>
      </c>
      <c r="P171" s="53" t="str">
        <f t="shared" si="95"/>
        <v/>
      </c>
      <c r="Q171" s="169"/>
      <c r="R171" s="170"/>
      <c r="S171" s="170"/>
      <c r="T171" s="170"/>
      <c r="U171" s="171"/>
      <c r="V171" s="168"/>
      <c r="W171" s="144"/>
      <c r="X171" s="47" t="str">
        <f t="shared" si="88"/>
        <v/>
      </c>
      <c r="Y171" s="53" t="str">
        <f t="shared" si="96"/>
        <v/>
      </c>
      <c r="Z171" s="169"/>
      <c r="AA171" s="170"/>
      <c r="AB171" s="170"/>
      <c r="AC171" s="170"/>
      <c r="AD171" s="171"/>
      <c r="AE171" s="168"/>
      <c r="AF171" s="54" t="str">
        <f t="shared" si="112"/>
        <v/>
      </c>
      <c r="AG171" s="24"/>
      <c r="AH171" s="24"/>
      <c r="AN171" s="20"/>
      <c r="AS171" s="56">
        <f t="shared" si="97"/>
        <v>0</v>
      </c>
      <c r="AT171" s="56">
        <f t="shared" si="98"/>
        <v>0</v>
      </c>
      <c r="AU171" s="56">
        <f t="shared" si="99"/>
        <v>0</v>
      </c>
      <c r="AV171" s="56">
        <f t="shared" si="100"/>
        <v>0</v>
      </c>
      <c r="AW171" s="56">
        <f t="shared" si="101"/>
        <v>0</v>
      </c>
      <c r="AX171" s="57">
        <f t="shared" si="65"/>
        <v>0</v>
      </c>
      <c r="AY171" s="57">
        <f>SUM($AX$7:AX171)</f>
        <v>0</v>
      </c>
      <c r="AZ171" s="56">
        <f t="shared" si="89"/>
        <v>0</v>
      </c>
      <c r="BA171" s="56">
        <f t="shared" si="90"/>
        <v>0</v>
      </c>
      <c r="BB171" s="56">
        <f t="shared" si="91"/>
        <v>0</v>
      </c>
      <c r="BC171" s="56">
        <f t="shared" si="92"/>
        <v>0</v>
      </c>
      <c r="BD171" s="56">
        <f t="shared" si="93"/>
        <v>0</v>
      </c>
      <c r="BE171" s="57">
        <f t="shared" si="66"/>
        <v>0</v>
      </c>
      <c r="BF171" s="57">
        <f>SUM($BE$7:BE171)</f>
        <v>0</v>
      </c>
      <c r="BH171" s="58" t="str">
        <f t="shared" si="102"/>
        <v/>
      </c>
      <c r="BI171" s="58" t="str">
        <f t="shared" si="103"/>
        <v/>
      </c>
      <c r="BJ171" s="58" t="str">
        <f t="shared" si="104"/>
        <v/>
      </c>
      <c r="BK171" s="58" t="str">
        <f t="shared" si="105"/>
        <v/>
      </c>
      <c r="BL171" s="58" t="str">
        <f t="shared" si="106"/>
        <v/>
      </c>
      <c r="BN171" s="58" t="str">
        <f t="shared" si="107"/>
        <v/>
      </c>
      <c r="BO171" s="58" t="str">
        <f t="shared" si="108"/>
        <v/>
      </c>
      <c r="BP171" s="58" t="str">
        <f t="shared" si="109"/>
        <v/>
      </c>
      <c r="BQ171" s="58" t="str">
        <f t="shared" si="110"/>
        <v/>
      </c>
      <c r="BR171" s="58" t="str">
        <f t="shared" si="111"/>
        <v/>
      </c>
    </row>
    <row r="172" spans="15:70" x14ac:dyDescent="0.2">
      <c r="O172" s="47" t="str">
        <f t="shared" si="94"/>
        <v/>
      </c>
      <c r="P172" s="53" t="str">
        <f t="shared" si="95"/>
        <v/>
      </c>
      <c r="Q172" s="169"/>
      <c r="R172" s="170"/>
      <c r="S172" s="170"/>
      <c r="T172" s="170"/>
      <c r="U172" s="171"/>
      <c r="V172" s="168"/>
      <c r="W172" s="144"/>
      <c r="X172" s="47" t="str">
        <f t="shared" si="88"/>
        <v/>
      </c>
      <c r="Y172" s="53" t="str">
        <f t="shared" si="96"/>
        <v/>
      </c>
      <c r="Z172" s="169"/>
      <c r="AA172" s="170"/>
      <c r="AB172" s="170"/>
      <c r="AC172" s="170"/>
      <c r="AD172" s="171"/>
      <c r="AE172" s="168"/>
      <c r="AF172" s="54" t="str">
        <f t="shared" si="112"/>
        <v/>
      </c>
      <c r="AG172" s="24"/>
      <c r="AH172" s="24"/>
      <c r="AN172" s="20"/>
      <c r="AS172" s="56">
        <f t="shared" si="97"/>
        <v>0</v>
      </c>
      <c r="AT172" s="56">
        <f t="shared" si="98"/>
        <v>0</v>
      </c>
      <c r="AU172" s="56">
        <f t="shared" si="99"/>
        <v>0</v>
      </c>
      <c r="AV172" s="56">
        <f t="shared" si="100"/>
        <v>0</v>
      </c>
      <c r="AW172" s="56">
        <f t="shared" si="101"/>
        <v>0</v>
      </c>
      <c r="AX172" s="57">
        <f t="shared" si="65"/>
        <v>0</v>
      </c>
      <c r="AY172" s="57">
        <f>SUM($AX$7:AX172)</f>
        <v>0</v>
      </c>
      <c r="AZ172" s="56">
        <f t="shared" si="89"/>
        <v>0</v>
      </c>
      <c r="BA172" s="56">
        <f t="shared" si="90"/>
        <v>0</v>
      </c>
      <c r="BB172" s="56">
        <f t="shared" si="91"/>
        <v>0</v>
      </c>
      <c r="BC172" s="56">
        <f t="shared" si="92"/>
        <v>0</v>
      </c>
      <c r="BD172" s="56">
        <f t="shared" si="93"/>
        <v>0</v>
      </c>
      <c r="BE172" s="57">
        <f t="shared" si="66"/>
        <v>0</v>
      </c>
      <c r="BF172" s="57">
        <f>SUM($BE$7:BE172)</f>
        <v>0</v>
      </c>
      <c r="BH172" s="58" t="str">
        <f t="shared" si="102"/>
        <v/>
      </c>
      <c r="BI172" s="58" t="str">
        <f t="shared" si="103"/>
        <v/>
      </c>
      <c r="BJ172" s="58" t="str">
        <f t="shared" si="104"/>
        <v/>
      </c>
      <c r="BK172" s="58" t="str">
        <f t="shared" si="105"/>
        <v/>
      </c>
      <c r="BL172" s="58" t="str">
        <f t="shared" si="106"/>
        <v/>
      </c>
      <c r="BN172" s="58" t="str">
        <f t="shared" si="107"/>
        <v/>
      </c>
      <c r="BO172" s="58" t="str">
        <f t="shared" si="108"/>
        <v/>
      </c>
      <c r="BP172" s="58" t="str">
        <f t="shared" si="109"/>
        <v/>
      </c>
      <c r="BQ172" s="58" t="str">
        <f t="shared" si="110"/>
        <v/>
      </c>
      <c r="BR172" s="58" t="str">
        <f t="shared" si="111"/>
        <v/>
      </c>
    </row>
    <row r="173" spans="15:70" x14ac:dyDescent="0.2">
      <c r="O173" s="47" t="str">
        <f t="shared" si="94"/>
        <v/>
      </c>
      <c r="P173" s="53" t="str">
        <f t="shared" si="95"/>
        <v/>
      </c>
      <c r="Q173" s="169"/>
      <c r="R173" s="170"/>
      <c r="S173" s="170"/>
      <c r="T173" s="170"/>
      <c r="U173" s="171"/>
      <c r="V173" s="168"/>
      <c r="W173" s="144"/>
      <c r="X173" s="47" t="str">
        <f t="shared" si="88"/>
        <v/>
      </c>
      <c r="Y173" s="53" t="str">
        <f t="shared" si="96"/>
        <v/>
      </c>
      <c r="Z173" s="169"/>
      <c r="AA173" s="170"/>
      <c r="AB173" s="170"/>
      <c r="AC173" s="170"/>
      <c r="AD173" s="171"/>
      <c r="AE173" s="168"/>
      <c r="AF173" s="54" t="str">
        <f t="shared" si="112"/>
        <v/>
      </c>
      <c r="AG173" s="24"/>
      <c r="AH173" s="24"/>
      <c r="AN173" s="20"/>
      <c r="AS173" s="56">
        <f t="shared" si="97"/>
        <v>0</v>
      </c>
      <c r="AT173" s="56">
        <f t="shared" si="98"/>
        <v>0</v>
      </c>
      <c r="AU173" s="56">
        <f t="shared" si="99"/>
        <v>0</v>
      </c>
      <c r="AV173" s="56">
        <f t="shared" si="100"/>
        <v>0</v>
      </c>
      <c r="AW173" s="56">
        <f t="shared" si="101"/>
        <v>0</v>
      </c>
      <c r="AX173" s="57">
        <f t="shared" si="65"/>
        <v>0</v>
      </c>
      <c r="AY173" s="57">
        <f>SUM($AX$7:AX173)</f>
        <v>0</v>
      </c>
      <c r="AZ173" s="56">
        <f t="shared" si="89"/>
        <v>0</v>
      </c>
      <c r="BA173" s="56">
        <f t="shared" si="90"/>
        <v>0</v>
      </c>
      <c r="BB173" s="56">
        <f t="shared" si="91"/>
        <v>0</v>
      </c>
      <c r="BC173" s="56">
        <f t="shared" si="92"/>
        <v>0</v>
      </c>
      <c r="BD173" s="56">
        <f t="shared" si="93"/>
        <v>0</v>
      </c>
      <c r="BE173" s="57">
        <f t="shared" si="66"/>
        <v>0</v>
      </c>
      <c r="BF173" s="57">
        <f>SUM($BE$7:BE173)</f>
        <v>0</v>
      </c>
      <c r="BH173" s="58" t="str">
        <f t="shared" si="102"/>
        <v/>
      </c>
      <c r="BI173" s="58" t="str">
        <f t="shared" si="103"/>
        <v/>
      </c>
      <c r="BJ173" s="58" t="str">
        <f t="shared" si="104"/>
        <v/>
      </c>
      <c r="BK173" s="58" t="str">
        <f t="shared" si="105"/>
        <v/>
      </c>
      <c r="BL173" s="58" t="str">
        <f t="shared" si="106"/>
        <v/>
      </c>
      <c r="BN173" s="58" t="str">
        <f t="shared" si="107"/>
        <v/>
      </c>
      <c r="BO173" s="58" t="str">
        <f t="shared" si="108"/>
        <v/>
      </c>
      <c r="BP173" s="58" t="str">
        <f t="shared" si="109"/>
        <v/>
      </c>
      <c r="BQ173" s="58" t="str">
        <f t="shared" si="110"/>
        <v/>
      </c>
      <c r="BR173" s="58" t="str">
        <f t="shared" si="111"/>
        <v/>
      </c>
    </row>
    <row r="174" spans="15:70" x14ac:dyDescent="0.2">
      <c r="O174" s="47" t="str">
        <f t="shared" si="94"/>
        <v/>
      </c>
      <c r="P174" s="53" t="str">
        <f t="shared" si="95"/>
        <v/>
      </c>
      <c r="Q174" s="169"/>
      <c r="R174" s="170"/>
      <c r="S174" s="170"/>
      <c r="T174" s="170"/>
      <c r="U174" s="171"/>
      <c r="V174" s="168"/>
      <c r="W174" s="144"/>
      <c r="X174" s="47" t="str">
        <f t="shared" si="88"/>
        <v/>
      </c>
      <c r="Y174" s="53" t="str">
        <f t="shared" si="96"/>
        <v/>
      </c>
      <c r="Z174" s="169"/>
      <c r="AA174" s="170"/>
      <c r="AB174" s="170"/>
      <c r="AC174" s="170"/>
      <c r="AD174" s="171"/>
      <c r="AE174" s="168"/>
      <c r="AF174" s="54" t="str">
        <f t="shared" si="112"/>
        <v/>
      </c>
      <c r="AG174" s="24"/>
      <c r="AH174" s="24"/>
      <c r="AN174" s="20"/>
      <c r="AS174" s="56">
        <f t="shared" si="97"/>
        <v>0</v>
      </c>
      <c r="AT174" s="56">
        <f t="shared" si="98"/>
        <v>0</v>
      </c>
      <c r="AU174" s="56">
        <f t="shared" si="99"/>
        <v>0</v>
      </c>
      <c r="AV174" s="56">
        <f t="shared" si="100"/>
        <v>0</v>
      </c>
      <c r="AW174" s="56">
        <f t="shared" si="101"/>
        <v>0</v>
      </c>
      <c r="AX174" s="57">
        <f t="shared" si="65"/>
        <v>0</v>
      </c>
      <c r="AY174" s="57">
        <f>SUM($AX$7:AX174)</f>
        <v>0</v>
      </c>
      <c r="AZ174" s="56">
        <f t="shared" si="89"/>
        <v>0</v>
      </c>
      <c r="BA174" s="56">
        <f t="shared" si="90"/>
        <v>0</v>
      </c>
      <c r="BB174" s="56">
        <f t="shared" si="91"/>
        <v>0</v>
      </c>
      <c r="BC174" s="56">
        <f t="shared" si="92"/>
        <v>0</v>
      </c>
      <c r="BD174" s="56">
        <f t="shared" si="93"/>
        <v>0</v>
      </c>
      <c r="BE174" s="57">
        <f t="shared" si="66"/>
        <v>0</v>
      </c>
      <c r="BF174" s="57">
        <f>SUM($BE$7:BE174)</f>
        <v>0</v>
      </c>
      <c r="BH174" s="58" t="str">
        <f t="shared" si="102"/>
        <v/>
      </c>
      <c r="BI174" s="58" t="str">
        <f t="shared" si="103"/>
        <v/>
      </c>
      <c r="BJ174" s="58" t="str">
        <f t="shared" si="104"/>
        <v/>
      </c>
      <c r="BK174" s="58" t="str">
        <f t="shared" si="105"/>
        <v/>
      </c>
      <c r="BL174" s="58" t="str">
        <f t="shared" si="106"/>
        <v/>
      </c>
      <c r="BN174" s="58" t="str">
        <f t="shared" si="107"/>
        <v/>
      </c>
      <c r="BO174" s="58" t="str">
        <f t="shared" si="108"/>
        <v/>
      </c>
      <c r="BP174" s="58" t="str">
        <f t="shared" si="109"/>
        <v/>
      </c>
      <c r="BQ174" s="58" t="str">
        <f t="shared" si="110"/>
        <v/>
      </c>
      <c r="BR174" s="58" t="str">
        <f t="shared" si="111"/>
        <v/>
      </c>
    </row>
    <row r="175" spans="15:70" x14ac:dyDescent="0.2">
      <c r="O175" s="47" t="str">
        <f t="shared" si="94"/>
        <v/>
      </c>
      <c r="P175" s="53" t="str">
        <f t="shared" si="95"/>
        <v/>
      </c>
      <c r="Q175" s="169"/>
      <c r="R175" s="170"/>
      <c r="S175" s="170"/>
      <c r="T175" s="170"/>
      <c r="U175" s="171"/>
      <c r="V175" s="168"/>
      <c r="W175" s="144"/>
      <c r="X175" s="47" t="str">
        <f t="shared" si="88"/>
        <v/>
      </c>
      <c r="Y175" s="53" t="str">
        <f t="shared" si="96"/>
        <v/>
      </c>
      <c r="Z175" s="169"/>
      <c r="AA175" s="170"/>
      <c r="AB175" s="170"/>
      <c r="AC175" s="170"/>
      <c r="AD175" s="171"/>
      <c r="AE175" s="168"/>
      <c r="AF175" s="54" t="str">
        <f t="shared" si="112"/>
        <v/>
      </c>
      <c r="AG175" s="24"/>
      <c r="AH175" s="24"/>
      <c r="AN175" s="20"/>
      <c r="AS175" s="56">
        <f t="shared" si="97"/>
        <v>0</v>
      </c>
      <c r="AT175" s="56">
        <f t="shared" si="98"/>
        <v>0</v>
      </c>
      <c r="AU175" s="56">
        <f t="shared" si="99"/>
        <v>0</v>
      </c>
      <c r="AV175" s="56">
        <f t="shared" si="100"/>
        <v>0</v>
      </c>
      <c r="AW175" s="56">
        <f t="shared" si="101"/>
        <v>0</v>
      </c>
      <c r="AX175" s="57">
        <f t="shared" ref="AX175:AX238" si="113">SUM(AS175:AW175)</f>
        <v>0</v>
      </c>
      <c r="AY175" s="57">
        <f>SUM($AX$7:AX175)</f>
        <v>0</v>
      </c>
      <c r="AZ175" s="56">
        <f t="shared" si="89"/>
        <v>0</v>
      </c>
      <c r="BA175" s="56">
        <f t="shared" si="90"/>
        <v>0</v>
      </c>
      <c r="BB175" s="56">
        <f t="shared" si="91"/>
        <v>0</v>
      </c>
      <c r="BC175" s="56">
        <f t="shared" si="92"/>
        <v>0</v>
      </c>
      <c r="BD175" s="56">
        <f t="shared" si="93"/>
        <v>0</v>
      </c>
      <c r="BE175" s="57">
        <f t="shared" ref="BE175:BE238" si="114">SUM(AZ175:BD175)</f>
        <v>0</v>
      </c>
      <c r="BF175" s="57">
        <f>SUM($BE$7:BE175)</f>
        <v>0</v>
      </c>
      <c r="BH175" s="58" t="str">
        <f t="shared" si="102"/>
        <v/>
      </c>
      <c r="BI175" s="58" t="str">
        <f t="shared" si="103"/>
        <v/>
      </c>
      <c r="BJ175" s="58" t="str">
        <f t="shared" si="104"/>
        <v/>
      </c>
      <c r="BK175" s="58" t="str">
        <f t="shared" si="105"/>
        <v/>
      </c>
      <c r="BL175" s="58" t="str">
        <f t="shared" si="106"/>
        <v/>
      </c>
      <c r="BN175" s="58" t="str">
        <f t="shared" si="107"/>
        <v/>
      </c>
      <c r="BO175" s="58" t="str">
        <f t="shared" si="108"/>
        <v/>
      </c>
      <c r="BP175" s="58" t="str">
        <f t="shared" si="109"/>
        <v/>
      </c>
      <c r="BQ175" s="58" t="str">
        <f t="shared" si="110"/>
        <v/>
      </c>
      <c r="BR175" s="58" t="str">
        <f t="shared" si="111"/>
        <v/>
      </c>
    </row>
    <row r="176" spans="15:70" x14ac:dyDescent="0.2">
      <c r="O176" s="47" t="str">
        <f t="shared" si="94"/>
        <v/>
      </c>
      <c r="P176" s="53" t="str">
        <f t="shared" si="95"/>
        <v/>
      </c>
      <c r="Q176" s="169"/>
      <c r="R176" s="170"/>
      <c r="S176" s="170"/>
      <c r="T176" s="170"/>
      <c r="U176" s="171"/>
      <c r="V176" s="168"/>
      <c r="X176" s="47" t="str">
        <f t="shared" si="88"/>
        <v/>
      </c>
      <c r="Y176" s="53" t="str">
        <f t="shared" si="96"/>
        <v/>
      </c>
      <c r="Z176" s="169"/>
      <c r="AA176" s="170"/>
      <c r="AB176" s="170"/>
      <c r="AC176" s="170"/>
      <c r="AD176" s="171"/>
      <c r="AE176" s="168"/>
      <c r="AF176" s="54" t="str">
        <f t="shared" si="112"/>
        <v/>
      </c>
      <c r="AG176" s="24"/>
      <c r="AH176" s="24"/>
      <c r="AN176" s="20"/>
      <c r="AS176" s="56">
        <f t="shared" si="97"/>
        <v>0</v>
      </c>
      <c r="AT176" s="56">
        <f t="shared" si="98"/>
        <v>0</v>
      </c>
      <c r="AU176" s="56">
        <f t="shared" si="99"/>
        <v>0</v>
      </c>
      <c r="AV176" s="56">
        <f t="shared" si="100"/>
        <v>0</v>
      </c>
      <c r="AW176" s="56">
        <f t="shared" si="101"/>
        <v>0</v>
      </c>
      <c r="AX176" s="57">
        <f t="shared" si="113"/>
        <v>0</v>
      </c>
      <c r="AY176" s="57">
        <f>SUM($AX$7:AX176)</f>
        <v>0</v>
      </c>
      <c r="AZ176" s="56">
        <f t="shared" si="89"/>
        <v>0</v>
      </c>
      <c r="BA176" s="56">
        <f t="shared" si="90"/>
        <v>0</v>
      </c>
      <c r="BB176" s="56">
        <f t="shared" si="91"/>
        <v>0</v>
      </c>
      <c r="BC176" s="56">
        <f t="shared" si="92"/>
        <v>0</v>
      </c>
      <c r="BD176" s="56">
        <f t="shared" si="93"/>
        <v>0</v>
      </c>
      <c r="BE176" s="57">
        <f t="shared" si="114"/>
        <v>0</v>
      </c>
      <c r="BF176" s="57">
        <f>SUM($BE$7:BE176)</f>
        <v>0</v>
      </c>
      <c r="BH176" s="58" t="str">
        <f t="shared" si="102"/>
        <v/>
      </c>
      <c r="BI176" s="58" t="str">
        <f t="shared" si="103"/>
        <v/>
      </c>
      <c r="BJ176" s="58" t="str">
        <f t="shared" si="104"/>
        <v/>
      </c>
      <c r="BK176" s="58" t="str">
        <f t="shared" si="105"/>
        <v/>
      </c>
      <c r="BL176" s="58" t="str">
        <f t="shared" si="106"/>
        <v/>
      </c>
      <c r="BN176" s="58" t="str">
        <f t="shared" si="107"/>
        <v/>
      </c>
      <c r="BO176" s="58" t="str">
        <f t="shared" si="108"/>
        <v/>
      </c>
      <c r="BP176" s="58" t="str">
        <f t="shared" si="109"/>
        <v/>
      </c>
      <c r="BQ176" s="58" t="str">
        <f t="shared" si="110"/>
        <v/>
      </c>
      <c r="BR176" s="58" t="str">
        <f t="shared" si="111"/>
        <v/>
      </c>
    </row>
    <row r="177" spans="15:70" x14ac:dyDescent="0.2">
      <c r="O177" s="47" t="str">
        <f t="shared" si="94"/>
        <v/>
      </c>
      <c r="P177" s="53" t="str">
        <f t="shared" si="95"/>
        <v/>
      </c>
      <c r="Q177" s="169"/>
      <c r="R177" s="170"/>
      <c r="S177" s="170"/>
      <c r="T177" s="170"/>
      <c r="U177" s="171"/>
      <c r="V177" s="168"/>
      <c r="X177" s="47" t="str">
        <f t="shared" si="88"/>
        <v/>
      </c>
      <c r="Y177" s="53" t="str">
        <f t="shared" si="96"/>
        <v/>
      </c>
      <c r="Z177" s="169"/>
      <c r="AA177" s="170"/>
      <c r="AB177" s="170"/>
      <c r="AC177" s="170"/>
      <c r="AD177" s="171"/>
      <c r="AE177" s="168"/>
      <c r="AF177" s="54" t="str">
        <f t="shared" si="112"/>
        <v/>
      </c>
      <c r="AG177" s="24"/>
      <c r="AN177" s="20"/>
      <c r="AS177" s="56">
        <f t="shared" si="97"/>
        <v>0</v>
      </c>
      <c r="AT177" s="56">
        <f t="shared" si="98"/>
        <v>0</v>
      </c>
      <c r="AU177" s="56">
        <f t="shared" si="99"/>
        <v>0</v>
      </c>
      <c r="AV177" s="56">
        <f t="shared" si="100"/>
        <v>0</v>
      </c>
      <c r="AW177" s="56">
        <f t="shared" si="101"/>
        <v>0</v>
      </c>
      <c r="AX177" s="57">
        <f t="shared" si="113"/>
        <v>0</v>
      </c>
      <c r="AY177" s="57">
        <f>SUM($AX$7:AX177)</f>
        <v>0</v>
      </c>
      <c r="AZ177" s="56">
        <f t="shared" si="89"/>
        <v>0</v>
      </c>
      <c r="BA177" s="56">
        <f t="shared" si="90"/>
        <v>0</v>
      </c>
      <c r="BB177" s="56">
        <f t="shared" si="91"/>
        <v>0</v>
      </c>
      <c r="BC177" s="56">
        <f t="shared" si="92"/>
        <v>0</v>
      </c>
      <c r="BD177" s="56">
        <f t="shared" si="93"/>
        <v>0</v>
      </c>
      <c r="BE177" s="57">
        <f t="shared" si="114"/>
        <v>0</v>
      </c>
      <c r="BF177" s="57">
        <f>SUM($BE$7:BE177)</f>
        <v>0</v>
      </c>
      <c r="BH177" s="58" t="str">
        <f t="shared" si="102"/>
        <v/>
      </c>
      <c r="BI177" s="58" t="str">
        <f t="shared" si="103"/>
        <v/>
      </c>
      <c r="BJ177" s="58" t="str">
        <f t="shared" si="104"/>
        <v/>
      </c>
      <c r="BK177" s="58" t="str">
        <f t="shared" si="105"/>
        <v/>
      </c>
      <c r="BL177" s="58" t="str">
        <f t="shared" si="106"/>
        <v/>
      </c>
      <c r="BN177" s="58" t="str">
        <f t="shared" si="107"/>
        <v/>
      </c>
      <c r="BO177" s="58" t="str">
        <f t="shared" si="108"/>
        <v/>
      </c>
      <c r="BP177" s="58" t="str">
        <f t="shared" si="109"/>
        <v/>
      </c>
      <c r="BQ177" s="58" t="str">
        <f t="shared" si="110"/>
        <v/>
      </c>
      <c r="BR177" s="58" t="str">
        <f t="shared" si="111"/>
        <v/>
      </c>
    </row>
    <row r="178" spans="15:70" x14ac:dyDescent="0.2">
      <c r="O178" s="47" t="str">
        <f t="shared" si="94"/>
        <v/>
      </c>
      <c r="P178" s="53" t="str">
        <f t="shared" si="95"/>
        <v/>
      </c>
      <c r="Q178" s="169"/>
      <c r="R178" s="170"/>
      <c r="S178" s="170"/>
      <c r="T178" s="170"/>
      <c r="U178" s="171"/>
      <c r="V178" s="168"/>
      <c r="X178" s="47" t="str">
        <f t="shared" si="88"/>
        <v/>
      </c>
      <c r="Y178" s="53" t="str">
        <f t="shared" si="96"/>
        <v/>
      </c>
      <c r="Z178" s="169"/>
      <c r="AA178" s="170"/>
      <c r="AB178" s="170"/>
      <c r="AC178" s="170"/>
      <c r="AD178" s="171"/>
      <c r="AE178" s="168"/>
      <c r="AF178" s="54" t="str">
        <f t="shared" si="112"/>
        <v/>
      </c>
      <c r="AG178" s="24"/>
      <c r="AN178" s="20"/>
      <c r="AS178" s="56">
        <f t="shared" si="97"/>
        <v>0</v>
      </c>
      <c r="AT178" s="56">
        <f t="shared" si="98"/>
        <v>0</v>
      </c>
      <c r="AU178" s="56">
        <f t="shared" si="99"/>
        <v>0</v>
      </c>
      <c r="AV178" s="56">
        <f t="shared" si="100"/>
        <v>0</v>
      </c>
      <c r="AW178" s="56">
        <f t="shared" si="101"/>
        <v>0</v>
      </c>
      <c r="AX178" s="57">
        <f t="shared" si="113"/>
        <v>0</v>
      </c>
      <c r="AY178" s="57">
        <f>SUM($AX$7:AX178)</f>
        <v>0</v>
      </c>
      <c r="AZ178" s="56">
        <f t="shared" si="89"/>
        <v>0</v>
      </c>
      <c r="BA178" s="56">
        <f t="shared" si="90"/>
        <v>0</v>
      </c>
      <c r="BB178" s="56">
        <f t="shared" si="91"/>
        <v>0</v>
      </c>
      <c r="BC178" s="56">
        <f t="shared" si="92"/>
        <v>0</v>
      </c>
      <c r="BD178" s="56">
        <f t="shared" si="93"/>
        <v>0</v>
      </c>
      <c r="BE178" s="57">
        <f t="shared" si="114"/>
        <v>0</v>
      </c>
      <c r="BF178" s="57">
        <f>SUM($BE$7:BE178)</f>
        <v>0</v>
      </c>
      <c r="BH178" s="58" t="str">
        <f t="shared" si="102"/>
        <v/>
      </c>
      <c r="BI178" s="58" t="str">
        <f t="shared" si="103"/>
        <v/>
      </c>
      <c r="BJ178" s="58" t="str">
        <f t="shared" si="104"/>
        <v/>
      </c>
      <c r="BK178" s="58" t="str">
        <f t="shared" si="105"/>
        <v/>
      </c>
      <c r="BL178" s="58" t="str">
        <f t="shared" si="106"/>
        <v/>
      </c>
      <c r="BN178" s="58" t="str">
        <f t="shared" si="107"/>
        <v/>
      </c>
      <c r="BO178" s="58" t="str">
        <f t="shared" si="108"/>
        <v/>
      </c>
      <c r="BP178" s="58" t="str">
        <f t="shared" si="109"/>
        <v/>
      </c>
      <c r="BQ178" s="58" t="str">
        <f t="shared" si="110"/>
        <v/>
      </c>
      <c r="BR178" s="58" t="str">
        <f t="shared" si="111"/>
        <v/>
      </c>
    </row>
    <row r="179" spans="15:70" x14ac:dyDescent="0.2">
      <c r="O179" s="47" t="str">
        <f t="shared" si="94"/>
        <v/>
      </c>
      <c r="P179" s="53" t="str">
        <f t="shared" si="95"/>
        <v/>
      </c>
      <c r="Q179" s="169"/>
      <c r="R179" s="170"/>
      <c r="S179" s="170"/>
      <c r="T179" s="170"/>
      <c r="U179" s="171"/>
      <c r="V179" s="168"/>
      <c r="X179" s="47" t="str">
        <f t="shared" si="88"/>
        <v/>
      </c>
      <c r="Y179" s="53" t="str">
        <f t="shared" si="96"/>
        <v/>
      </c>
      <c r="Z179" s="169"/>
      <c r="AA179" s="170"/>
      <c r="AB179" s="170"/>
      <c r="AC179" s="170"/>
      <c r="AD179" s="171"/>
      <c r="AE179" s="168"/>
      <c r="AF179" s="54" t="str">
        <f t="shared" si="112"/>
        <v/>
      </c>
      <c r="AN179" s="20"/>
      <c r="AS179" s="56">
        <f t="shared" si="97"/>
        <v>0</v>
      </c>
      <c r="AT179" s="56">
        <f t="shared" si="98"/>
        <v>0</v>
      </c>
      <c r="AU179" s="56">
        <f t="shared" si="99"/>
        <v>0</v>
      </c>
      <c r="AV179" s="56">
        <f t="shared" si="100"/>
        <v>0</v>
      </c>
      <c r="AW179" s="56">
        <f t="shared" si="101"/>
        <v>0</v>
      </c>
      <c r="AX179" s="57">
        <f t="shared" si="113"/>
        <v>0</v>
      </c>
      <c r="AY179" s="57">
        <f>SUM($AX$7:AX179)</f>
        <v>0</v>
      </c>
      <c r="AZ179" s="56">
        <f t="shared" si="89"/>
        <v>0</v>
      </c>
      <c r="BA179" s="56">
        <f t="shared" si="90"/>
        <v>0</v>
      </c>
      <c r="BB179" s="56">
        <f t="shared" si="91"/>
        <v>0</v>
      </c>
      <c r="BC179" s="56">
        <f t="shared" si="92"/>
        <v>0</v>
      </c>
      <c r="BD179" s="56">
        <f t="shared" si="93"/>
        <v>0</v>
      </c>
      <c r="BE179" s="57">
        <f t="shared" si="114"/>
        <v>0</v>
      </c>
      <c r="BF179" s="57">
        <f>SUM($BE$7:BE179)</f>
        <v>0</v>
      </c>
      <c r="BH179" s="58" t="str">
        <f t="shared" si="102"/>
        <v/>
      </c>
      <c r="BI179" s="58" t="str">
        <f t="shared" si="103"/>
        <v/>
      </c>
      <c r="BJ179" s="58" t="str">
        <f t="shared" si="104"/>
        <v/>
      </c>
      <c r="BK179" s="58" t="str">
        <f t="shared" si="105"/>
        <v/>
      </c>
      <c r="BL179" s="58" t="str">
        <f t="shared" si="106"/>
        <v/>
      </c>
      <c r="BN179" s="58" t="str">
        <f t="shared" si="107"/>
        <v/>
      </c>
      <c r="BO179" s="58" t="str">
        <f t="shared" si="108"/>
        <v/>
      </c>
      <c r="BP179" s="58" t="str">
        <f t="shared" si="109"/>
        <v/>
      </c>
      <c r="BQ179" s="58" t="str">
        <f t="shared" si="110"/>
        <v/>
      </c>
      <c r="BR179" s="58" t="str">
        <f t="shared" si="111"/>
        <v/>
      </c>
    </row>
    <row r="180" spans="15:70" x14ac:dyDescent="0.2">
      <c r="O180" s="47" t="str">
        <f t="shared" si="94"/>
        <v/>
      </c>
      <c r="P180" s="53" t="str">
        <f t="shared" si="95"/>
        <v/>
      </c>
      <c r="Q180" s="169"/>
      <c r="R180" s="170"/>
      <c r="S180" s="170"/>
      <c r="T180" s="170"/>
      <c r="U180" s="171"/>
      <c r="V180" s="168"/>
      <c r="X180" s="47" t="str">
        <f t="shared" si="88"/>
        <v/>
      </c>
      <c r="Y180" s="53" t="str">
        <f t="shared" si="96"/>
        <v/>
      </c>
      <c r="Z180" s="169"/>
      <c r="AA180" s="170"/>
      <c r="AB180" s="170"/>
      <c r="AC180" s="170"/>
      <c r="AD180" s="171"/>
      <c r="AE180" s="168"/>
      <c r="AF180" s="54" t="str">
        <f t="shared" si="112"/>
        <v/>
      </c>
      <c r="AN180" s="20"/>
      <c r="AS180" s="56">
        <f t="shared" si="97"/>
        <v>0</v>
      </c>
      <c r="AT180" s="56">
        <f t="shared" si="98"/>
        <v>0</v>
      </c>
      <c r="AU180" s="56">
        <f t="shared" si="99"/>
        <v>0</v>
      </c>
      <c r="AV180" s="56">
        <f t="shared" si="100"/>
        <v>0</v>
      </c>
      <c r="AW180" s="56">
        <f t="shared" si="101"/>
        <v>0</v>
      </c>
      <c r="AX180" s="57">
        <f t="shared" si="113"/>
        <v>0</v>
      </c>
      <c r="AY180" s="57">
        <f>SUM($AX$7:AX180)</f>
        <v>0</v>
      </c>
      <c r="AZ180" s="56">
        <f t="shared" si="89"/>
        <v>0</v>
      </c>
      <c r="BA180" s="56">
        <f t="shared" si="90"/>
        <v>0</v>
      </c>
      <c r="BB180" s="56">
        <f t="shared" si="91"/>
        <v>0</v>
      </c>
      <c r="BC180" s="56">
        <f t="shared" si="92"/>
        <v>0</v>
      </c>
      <c r="BD180" s="56">
        <f t="shared" si="93"/>
        <v>0</v>
      </c>
      <c r="BE180" s="57">
        <f t="shared" si="114"/>
        <v>0</v>
      </c>
      <c r="BF180" s="57">
        <f>SUM($BE$7:BE180)</f>
        <v>0</v>
      </c>
      <c r="BH180" s="58" t="str">
        <f t="shared" si="102"/>
        <v/>
      </c>
      <c r="BI180" s="58" t="str">
        <f t="shared" si="103"/>
        <v/>
      </c>
      <c r="BJ180" s="58" t="str">
        <f t="shared" si="104"/>
        <v/>
      </c>
      <c r="BK180" s="58" t="str">
        <f t="shared" si="105"/>
        <v/>
      </c>
      <c r="BL180" s="58" t="str">
        <f t="shared" si="106"/>
        <v/>
      </c>
      <c r="BN180" s="58" t="str">
        <f t="shared" si="107"/>
        <v/>
      </c>
      <c r="BO180" s="58" t="str">
        <f t="shared" si="108"/>
        <v/>
      </c>
      <c r="BP180" s="58" t="str">
        <f t="shared" si="109"/>
        <v/>
      </c>
      <c r="BQ180" s="58" t="str">
        <f t="shared" si="110"/>
        <v/>
      </c>
      <c r="BR180" s="58" t="str">
        <f t="shared" si="111"/>
        <v/>
      </c>
    </row>
    <row r="181" spans="15:70" x14ac:dyDescent="0.2">
      <c r="O181" s="47" t="str">
        <f t="shared" si="94"/>
        <v/>
      </c>
      <c r="P181" s="53" t="str">
        <f t="shared" si="95"/>
        <v/>
      </c>
      <c r="Q181" s="169"/>
      <c r="R181" s="170"/>
      <c r="S181" s="170"/>
      <c r="T181" s="170"/>
      <c r="U181" s="171"/>
      <c r="V181" s="168"/>
      <c r="X181" s="47" t="str">
        <f t="shared" si="88"/>
        <v/>
      </c>
      <c r="Y181" s="53" t="str">
        <f t="shared" si="96"/>
        <v/>
      </c>
      <c r="Z181" s="169"/>
      <c r="AA181" s="170"/>
      <c r="AB181" s="170"/>
      <c r="AC181" s="170"/>
      <c r="AD181" s="171"/>
      <c r="AE181" s="168"/>
      <c r="AF181" s="54" t="str">
        <f t="shared" si="112"/>
        <v/>
      </c>
      <c r="AN181" s="20"/>
      <c r="AS181" s="56">
        <f t="shared" si="97"/>
        <v>0</v>
      </c>
      <c r="AT181" s="56">
        <f t="shared" si="98"/>
        <v>0</v>
      </c>
      <c r="AU181" s="56">
        <f t="shared" si="99"/>
        <v>0</v>
      </c>
      <c r="AV181" s="56">
        <f t="shared" si="100"/>
        <v>0</v>
      </c>
      <c r="AW181" s="56">
        <f t="shared" si="101"/>
        <v>0</v>
      </c>
      <c r="AX181" s="57">
        <f t="shared" si="113"/>
        <v>0</v>
      </c>
      <c r="AY181" s="57">
        <f>SUM($AX$7:AX181)</f>
        <v>0</v>
      </c>
      <c r="AZ181" s="56">
        <f t="shared" si="89"/>
        <v>0</v>
      </c>
      <c r="BA181" s="56">
        <f t="shared" si="90"/>
        <v>0</v>
      </c>
      <c r="BB181" s="56">
        <f t="shared" si="91"/>
        <v>0</v>
      </c>
      <c r="BC181" s="56">
        <f t="shared" si="92"/>
        <v>0</v>
      </c>
      <c r="BD181" s="56">
        <f t="shared" si="93"/>
        <v>0</v>
      </c>
      <c r="BE181" s="57">
        <f t="shared" si="114"/>
        <v>0</v>
      </c>
      <c r="BF181" s="57">
        <f>SUM($BE$7:BE181)</f>
        <v>0</v>
      </c>
      <c r="BH181" s="58" t="str">
        <f t="shared" si="102"/>
        <v/>
      </c>
      <c r="BI181" s="58" t="str">
        <f t="shared" si="103"/>
        <v/>
      </c>
      <c r="BJ181" s="58" t="str">
        <f t="shared" si="104"/>
        <v/>
      </c>
      <c r="BK181" s="58" t="str">
        <f t="shared" si="105"/>
        <v/>
      </c>
      <c r="BL181" s="58" t="str">
        <f t="shared" si="106"/>
        <v/>
      </c>
      <c r="BN181" s="58" t="str">
        <f t="shared" si="107"/>
        <v/>
      </c>
      <c r="BO181" s="58" t="str">
        <f t="shared" si="108"/>
        <v/>
      </c>
      <c r="BP181" s="58" t="str">
        <f t="shared" si="109"/>
        <v/>
      </c>
      <c r="BQ181" s="58" t="str">
        <f t="shared" si="110"/>
        <v/>
      </c>
      <c r="BR181" s="58" t="str">
        <f t="shared" si="111"/>
        <v/>
      </c>
    </row>
    <row r="182" spans="15:70" x14ac:dyDescent="0.2">
      <c r="O182" s="47" t="str">
        <f t="shared" si="94"/>
        <v/>
      </c>
      <c r="P182" s="53" t="str">
        <f t="shared" si="95"/>
        <v/>
      </c>
      <c r="Q182" s="169"/>
      <c r="R182" s="170"/>
      <c r="S182" s="170"/>
      <c r="T182" s="170"/>
      <c r="U182" s="171"/>
      <c r="V182" s="168"/>
      <c r="X182" s="47" t="str">
        <f t="shared" si="88"/>
        <v/>
      </c>
      <c r="Y182" s="53" t="str">
        <f t="shared" si="96"/>
        <v/>
      </c>
      <c r="Z182" s="169"/>
      <c r="AA182" s="170"/>
      <c r="AB182" s="170"/>
      <c r="AC182" s="170"/>
      <c r="AD182" s="171"/>
      <c r="AE182" s="168"/>
      <c r="AF182" s="54" t="str">
        <f t="shared" si="112"/>
        <v/>
      </c>
      <c r="AN182" s="20"/>
      <c r="AS182" s="56">
        <f t="shared" si="97"/>
        <v>0</v>
      </c>
      <c r="AT182" s="56">
        <f t="shared" si="98"/>
        <v>0</v>
      </c>
      <c r="AU182" s="56">
        <f t="shared" si="99"/>
        <v>0</v>
      </c>
      <c r="AV182" s="56">
        <f t="shared" si="100"/>
        <v>0</v>
      </c>
      <c r="AW182" s="56">
        <f t="shared" si="101"/>
        <v>0</v>
      </c>
      <c r="AX182" s="57">
        <f t="shared" si="113"/>
        <v>0</v>
      </c>
      <c r="AY182" s="57">
        <f>SUM($AX$7:AX182)</f>
        <v>0</v>
      </c>
      <c r="AZ182" s="56">
        <f t="shared" si="89"/>
        <v>0</v>
      </c>
      <c r="BA182" s="56">
        <f t="shared" si="90"/>
        <v>0</v>
      </c>
      <c r="BB182" s="56">
        <f t="shared" si="91"/>
        <v>0</v>
      </c>
      <c r="BC182" s="56">
        <f t="shared" si="92"/>
        <v>0</v>
      </c>
      <c r="BD182" s="56">
        <f t="shared" si="93"/>
        <v>0</v>
      </c>
      <c r="BE182" s="57">
        <f t="shared" si="114"/>
        <v>0</v>
      </c>
      <c r="BF182" s="57">
        <f>SUM($BE$7:BE182)</f>
        <v>0</v>
      </c>
      <c r="BH182" s="58" t="str">
        <f t="shared" si="102"/>
        <v/>
      </c>
      <c r="BI182" s="58" t="str">
        <f t="shared" si="103"/>
        <v/>
      </c>
      <c r="BJ182" s="58" t="str">
        <f t="shared" si="104"/>
        <v/>
      </c>
      <c r="BK182" s="58" t="str">
        <f t="shared" si="105"/>
        <v/>
      </c>
      <c r="BL182" s="58" t="str">
        <f t="shared" si="106"/>
        <v/>
      </c>
      <c r="BN182" s="58" t="str">
        <f t="shared" si="107"/>
        <v/>
      </c>
      <c r="BO182" s="58" t="str">
        <f t="shared" si="108"/>
        <v/>
      </c>
      <c r="BP182" s="58" t="str">
        <f t="shared" si="109"/>
        <v/>
      </c>
      <c r="BQ182" s="58" t="str">
        <f t="shared" si="110"/>
        <v/>
      </c>
      <c r="BR182" s="58" t="str">
        <f t="shared" si="111"/>
        <v/>
      </c>
    </row>
    <row r="183" spans="15:70" x14ac:dyDescent="0.2">
      <c r="O183" s="47" t="str">
        <f t="shared" si="94"/>
        <v/>
      </c>
      <c r="P183" s="53" t="str">
        <f t="shared" si="95"/>
        <v/>
      </c>
      <c r="Q183" s="169"/>
      <c r="R183" s="170"/>
      <c r="S183" s="170"/>
      <c r="T183" s="170"/>
      <c r="U183" s="171"/>
      <c r="V183" s="168"/>
      <c r="X183" s="47" t="str">
        <f t="shared" si="88"/>
        <v/>
      </c>
      <c r="Y183" s="53" t="str">
        <f t="shared" si="96"/>
        <v/>
      </c>
      <c r="Z183" s="169"/>
      <c r="AA183" s="170"/>
      <c r="AB183" s="170"/>
      <c r="AC183" s="170"/>
      <c r="AD183" s="171"/>
      <c r="AE183" s="168"/>
      <c r="AF183" s="54" t="str">
        <f t="shared" si="112"/>
        <v/>
      </c>
      <c r="AN183" s="20"/>
      <c r="AS183" s="56">
        <f t="shared" si="97"/>
        <v>0</v>
      </c>
      <c r="AT183" s="56">
        <f t="shared" si="98"/>
        <v>0</v>
      </c>
      <c r="AU183" s="56">
        <f t="shared" si="99"/>
        <v>0</v>
      </c>
      <c r="AV183" s="56">
        <f t="shared" si="100"/>
        <v>0</v>
      </c>
      <c r="AW183" s="56">
        <f t="shared" si="101"/>
        <v>0</v>
      </c>
      <c r="AX183" s="57">
        <f t="shared" si="113"/>
        <v>0</v>
      </c>
      <c r="AY183" s="57">
        <f>SUM($AX$7:AX183)</f>
        <v>0</v>
      </c>
      <c r="AZ183" s="56">
        <f t="shared" si="89"/>
        <v>0</v>
      </c>
      <c r="BA183" s="56">
        <f t="shared" si="90"/>
        <v>0</v>
      </c>
      <c r="BB183" s="56">
        <f t="shared" si="91"/>
        <v>0</v>
      </c>
      <c r="BC183" s="56">
        <f t="shared" si="92"/>
        <v>0</v>
      </c>
      <c r="BD183" s="56">
        <f t="shared" si="93"/>
        <v>0</v>
      </c>
      <c r="BE183" s="57">
        <f t="shared" si="114"/>
        <v>0</v>
      </c>
      <c r="BF183" s="57">
        <f>SUM($BE$7:BE183)</f>
        <v>0</v>
      </c>
      <c r="BH183" s="58" t="str">
        <f t="shared" si="102"/>
        <v/>
      </c>
      <c r="BI183" s="58" t="str">
        <f t="shared" si="103"/>
        <v/>
      </c>
      <c r="BJ183" s="58" t="str">
        <f t="shared" si="104"/>
        <v/>
      </c>
      <c r="BK183" s="58" t="str">
        <f t="shared" si="105"/>
        <v/>
      </c>
      <c r="BL183" s="58" t="str">
        <f t="shared" si="106"/>
        <v/>
      </c>
      <c r="BN183" s="58" t="str">
        <f t="shared" si="107"/>
        <v/>
      </c>
      <c r="BO183" s="58" t="str">
        <f t="shared" si="108"/>
        <v/>
      </c>
      <c r="BP183" s="58" t="str">
        <f t="shared" si="109"/>
        <v/>
      </c>
      <c r="BQ183" s="58" t="str">
        <f t="shared" si="110"/>
        <v/>
      </c>
      <c r="BR183" s="58" t="str">
        <f t="shared" si="111"/>
        <v/>
      </c>
    </row>
    <row r="184" spans="15:70" x14ac:dyDescent="0.2">
      <c r="O184" s="47" t="str">
        <f t="shared" si="94"/>
        <v/>
      </c>
      <c r="P184" s="53" t="str">
        <f t="shared" si="95"/>
        <v/>
      </c>
      <c r="Q184" s="169"/>
      <c r="R184" s="170"/>
      <c r="S184" s="170"/>
      <c r="T184" s="170"/>
      <c r="U184" s="171"/>
      <c r="V184" s="168"/>
      <c r="X184" s="47" t="str">
        <f t="shared" si="88"/>
        <v/>
      </c>
      <c r="Y184" s="53" t="str">
        <f t="shared" si="96"/>
        <v/>
      </c>
      <c r="Z184" s="169"/>
      <c r="AA184" s="170"/>
      <c r="AB184" s="170"/>
      <c r="AC184" s="170"/>
      <c r="AD184" s="171"/>
      <c r="AE184" s="168"/>
      <c r="AF184" s="54" t="str">
        <f t="shared" si="112"/>
        <v/>
      </c>
      <c r="AN184" s="20"/>
      <c r="AS184" s="56">
        <f t="shared" si="97"/>
        <v>0</v>
      </c>
      <c r="AT184" s="56">
        <f t="shared" si="98"/>
        <v>0</v>
      </c>
      <c r="AU184" s="56">
        <f t="shared" si="99"/>
        <v>0</v>
      </c>
      <c r="AV184" s="56">
        <f t="shared" si="100"/>
        <v>0</v>
      </c>
      <c r="AW184" s="56">
        <f t="shared" si="101"/>
        <v>0</v>
      </c>
      <c r="AX184" s="57">
        <f t="shared" si="113"/>
        <v>0</v>
      </c>
      <c r="AY184" s="57">
        <f>SUM($AX$7:AX184)</f>
        <v>0</v>
      </c>
      <c r="AZ184" s="56">
        <f t="shared" si="89"/>
        <v>0</v>
      </c>
      <c r="BA184" s="56">
        <f t="shared" si="90"/>
        <v>0</v>
      </c>
      <c r="BB184" s="56">
        <f t="shared" si="91"/>
        <v>0</v>
      </c>
      <c r="BC184" s="56">
        <f t="shared" si="92"/>
        <v>0</v>
      </c>
      <c r="BD184" s="56">
        <f t="shared" si="93"/>
        <v>0</v>
      </c>
      <c r="BE184" s="57">
        <f t="shared" si="114"/>
        <v>0</v>
      </c>
      <c r="BF184" s="57">
        <f>SUM($BE$7:BE184)</f>
        <v>0</v>
      </c>
      <c r="BH184" s="58" t="str">
        <f t="shared" si="102"/>
        <v/>
      </c>
      <c r="BI184" s="58" t="str">
        <f t="shared" si="103"/>
        <v/>
      </c>
      <c r="BJ184" s="58" t="str">
        <f t="shared" si="104"/>
        <v/>
      </c>
      <c r="BK184" s="58" t="str">
        <f t="shared" si="105"/>
        <v/>
      </c>
      <c r="BL184" s="58" t="str">
        <f t="shared" si="106"/>
        <v/>
      </c>
      <c r="BN184" s="58" t="str">
        <f t="shared" si="107"/>
        <v/>
      </c>
      <c r="BO184" s="58" t="str">
        <f t="shared" si="108"/>
        <v/>
      </c>
      <c r="BP184" s="58" t="str">
        <f t="shared" si="109"/>
        <v/>
      </c>
      <c r="BQ184" s="58" t="str">
        <f t="shared" si="110"/>
        <v/>
      </c>
      <c r="BR184" s="58" t="str">
        <f t="shared" si="111"/>
        <v/>
      </c>
    </row>
    <row r="185" spans="15:70" x14ac:dyDescent="0.2">
      <c r="O185" s="47" t="str">
        <f t="shared" si="94"/>
        <v/>
      </c>
      <c r="P185" s="53" t="str">
        <f t="shared" si="95"/>
        <v/>
      </c>
      <c r="Q185" s="169"/>
      <c r="R185" s="170"/>
      <c r="S185" s="170"/>
      <c r="T185" s="170"/>
      <c r="U185" s="171"/>
      <c r="V185" s="168"/>
      <c r="X185" s="47" t="str">
        <f t="shared" si="88"/>
        <v/>
      </c>
      <c r="Y185" s="53" t="str">
        <f t="shared" si="96"/>
        <v/>
      </c>
      <c r="Z185" s="169"/>
      <c r="AA185" s="170"/>
      <c r="AB185" s="170"/>
      <c r="AC185" s="170"/>
      <c r="AD185" s="171"/>
      <c r="AE185" s="168"/>
      <c r="AF185" s="54" t="str">
        <f t="shared" si="112"/>
        <v/>
      </c>
      <c r="AN185" s="20"/>
      <c r="AS185" s="56">
        <f t="shared" si="97"/>
        <v>0</v>
      </c>
      <c r="AT185" s="56">
        <f t="shared" si="98"/>
        <v>0</v>
      </c>
      <c r="AU185" s="56">
        <f t="shared" si="99"/>
        <v>0</v>
      </c>
      <c r="AV185" s="56">
        <f t="shared" si="100"/>
        <v>0</v>
      </c>
      <c r="AW185" s="56">
        <f t="shared" si="101"/>
        <v>0</v>
      </c>
      <c r="AX185" s="57">
        <f t="shared" si="113"/>
        <v>0</v>
      </c>
      <c r="AY185" s="57">
        <f>SUM($AX$7:AX185)</f>
        <v>0</v>
      </c>
      <c r="AZ185" s="56">
        <f t="shared" si="89"/>
        <v>0</v>
      </c>
      <c r="BA185" s="56">
        <f t="shared" si="90"/>
        <v>0</v>
      </c>
      <c r="BB185" s="56">
        <f t="shared" si="91"/>
        <v>0</v>
      </c>
      <c r="BC185" s="56">
        <f t="shared" si="92"/>
        <v>0</v>
      </c>
      <c r="BD185" s="56">
        <f t="shared" si="93"/>
        <v>0</v>
      </c>
      <c r="BE185" s="57">
        <f t="shared" si="114"/>
        <v>0</v>
      </c>
      <c r="BF185" s="57">
        <f>SUM($BE$7:BE185)</f>
        <v>0</v>
      </c>
      <c r="BH185" s="58" t="str">
        <f t="shared" si="102"/>
        <v/>
      </c>
      <c r="BI185" s="58" t="str">
        <f t="shared" si="103"/>
        <v/>
      </c>
      <c r="BJ185" s="58" t="str">
        <f t="shared" si="104"/>
        <v/>
      </c>
      <c r="BK185" s="58" t="str">
        <f t="shared" si="105"/>
        <v/>
      </c>
      <c r="BL185" s="58" t="str">
        <f t="shared" si="106"/>
        <v/>
      </c>
      <c r="BN185" s="58" t="str">
        <f t="shared" si="107"/>
        <v/>
      </c>
      <c r="BO185" s="58" t="str">
        <f t="shared" si="108"/>
        <v/>
      </c>
      <c r="BP185" s="58" t="str">
        <f t="shared" si="109"/>
        <v/>
      </c>
      <c r="BQ185" s="58" t="str">
        <f t="shared" si="110"/>
        <v/>
      </c>
      <c r="BR185" s="58" t="str">
        <f t="shared" si="111"/>
        <v/>
      </c>
    </row>
    <row r="186" spans="15:70" x14ac:dyDescent="0.2">
      <c r="O186" s="47" t="str">
        <f t="shared" si="94"/>
        <v/>
      </c>
      <c r="P186" s="53" t="str">
        <f t="shared" si="95"/>
        <v/>
      </c>
      <c r="Q186" s="169"/>
      <c r="R186" s="170"/>
      <c r="S186" s="170"/>
      <c r="T186" s="170"/>
      <c r="U186" s="171"/>
      <c r="V186" s="168"/>
      <c r="X186" s="47" t="str">
        <f t="shared" si="88"/>
        <v/>
      </c>
      <c r="Y186" s="53" t="str">
        <f t="shared" si="96"/>
        <v/>
      </c>
      <c r="Z186" s="169"/>
      <c r="AA186" s="170"/>
      <c r="AB186" s="170"/>
      <c r="AC186" s="170"/>
      <c r="AD186" s="171"/>
      <c r="AE186" s="168"/>
      <c r="AF186" s="54" t="str">
        <f t="shared" si="112"/>
        <v/>
      </c>
      <c r="AN186" s="20"/>
      <c r="AS186" s="56">
        <f t="shared" si="97"/>
        <v>0</v>
      </c>
      <c r="AT186" s="56">
        <f t="shared" si="98"/>
        <v>0</v>
      </c>
      <c r="AU186" s="56">
        <f t="shared" si="99"/>
        <v>0</v>
      </c>
      <c r="AV186" s="56">
        <f t="shared" si="100"/>
        <v>0</v>
      </c>
      <c r="AW186" s="56">
        <f t="shared" si="101"/>
        <v>0</v>
      </c>
      <c r="AX186" s="57">
        <f t="shared" si="113"/>
        <v>0</v>
      </c>
      <c r="AY186" s="57">
        <f>SUM($AX$7:AX186)</f>
        <v>0</v>
      </c>
      <c r="AZ186" s="56">
        <f t="shared" si="89"/>
        <v>0</v>
      </c>
      <c r="BA186" s="56">
        <f t="shared" si="90"/>
        <v>0</v>
      </c>
      <c r="BB186" s="56">
        <f t="shared" si="91"/>
        <v>0</v>
      </c>
      <c r="BC186" s="56">
        <f t="shared" si="92"/>
        <v>0</v>
      </c>
      <c r="BD186" s="56">
        <f t="shared" si="93"/>
        <v>0</v>
      </c>
      <c r="BE186" s="57">
        <f t="shared" si="114"/>
        <v>0</v>
      </c>
      <c r="BF186" s="57">
        <f>SUM($BE$7:BE186)</f>
        <v>0</v>
      </c>
      <c r="BH186" s="58" t="str">
        <f t="shared" si="102"/>
        <v/>
      </c>
      <c r="BI186" s="58" t="str">
        <f t="shared" si="103"/>
        <v/>
      </c>
      <c r="BJ186" s="58" t="str">
        <f t="shared" si="104"/>
        <v/>
      </c>
      <c r="BK186" s="58" t="str">
        <f t="shared" si="105"/>
        <v/>
      </c>
      <c r="BL186" s="58" t="str">
        <f t="shared" si="106"/>
        <v/>
      </c>
      <c r="BN186" s="58" t="str">
        <f t="shared" si="107"/>
        <v/>
      </c>
      <c r="BO186" s="58" t="str">
        <f t="shared" si="108"/>
        <v/>
      </c>
      <c r="BP186" s="58" t="str">
        <f t="shared" si="109"/>
        <v/>
      </c>
      <c r="BQ186" s="58" t="str">
        <f t="shared" si="110"/>
        <v/>
      </c>
      <c r="BR186" s="58" t="str">
        <f t="shared" si="111"/>
        <v/>
      </c>
    </row>
    <row r="187" spans="15:70" x14ac:dyDescent="0.2">
      <c r="O187" s="47" t="str">
        <f t="shared" si="94"/>
        <v/>
      </c>
      <c r="P187" s="53" t="str">
        <f t="shared" si="95"/>
        <v/>
      </c>
      <c r="Q187" s="169"/>
      <c r="R187" s="170"/>
      <c r="S187" s="170"/>
      <c r="T187" s="170"/>
      <c r="U187" s="171"/>
      <c r="V187" s="168"/>
      <c r="X187" s="47" t="str">
        <f t="shared" si="88"/>
        <v/>
      </c>
      <c r="Y187" s="53" t="str">
        <f t="shared" si="96"/>
        <v/>
      </c>
      <c r="Z187" s="169"/>
      <c r="AA187" s="170"/>
      <c r="AB187" s="170"/>
      <c r="AC187" s="170"/>
      <c r="AD187" s="171"/>
      <c r="AE187" s="168"/>
      <c r="AF187" s="54" t="str">
        <f t="shared" si="112"/>
        <v/>
      </c>
      <c r="AN187" s="20"/>
      <c r="AS187" s="56">
        <f t="shared" si="97"/>
        <v>0</v>
      </c>
      <c r="AT187" s="56">
        <f t="shared" si="98"/>
        <v>0</v>
      </c>
      <c r="AU187" s="56">
        <f t="shared" si="99"/>
        <v>0</v>
      </c>
      <c r="AV187" s="56">
        <f t="shared" si="100"/>
        <v>0</v>
      </c>
      <c r="AW187" s="56">
        <f t="shared" si="101"/>
        <v>0</v>
      </c>
      <c r="AX187" s="57">
        <f t="shared" si="113"/>
        <v>0</v>
      </c>
      <c r="AY187" s="57">
        <f>SUM($AX$7:AX187)</f>
        <v>0</v>
      </c>
      <c r="AZ187" s="56">
        <f t="shared" si="89"/>
        <v>0</v>
      </c>
      <c r="BA187" s="56">
        <f t="shared" si="90"/>
        <v>0</v>
      </c>
      <c r="BB187" s="56">
        <f t="shared" si="91"/>
        <v>0</v>
      </c>
      <c r="BC187" s="56">
        <f t="shared" si="92"/>
        <v>0</v>
      </c>
      <c r="BD187" s="56">
        <f t="shared" si="93"/>
        <v>0</v>
      </c>
      <c r="BE187" s="57">
        <f t="shared" si="114"/>
        <v>0</v>
      </c>
      <c r="BF187" s="57">
        <f>SUM($BE$7:BE187)</f>
        <v>0</v>
      </c>
      <c r="BH187" s="58" t="str">
        <f t="shared" si="102"/>
        <v/>
      </c>
      <c r="BI187" s="58" t="str">
        <f t="shared" si="103"/>
        <v/>
      </c>
      <c r="BJ187" s="58" t="str">
        <f t="shared" si="104"/>
        <v/>
      </c>
      <c r="BK187" s="58" t="str">
        <f t="shared" si="105"/>
        <v/>
      </c>
      <c r="BL187" s="58" t="str">
        <f t="shared" si="106"/>
        <v/>
      </c>
      <c r="BN187" s="58" t="str">
        <f t="shared" si="107"/>
        <v/>
      </c>
      <c r="BO187" s="58" t="str">
        <f t="shared" si="108"/>
        <v/>
      </c>
      <c r="BP187" s="58" t="str">
        <f t="shared" si="109"/>
        <v/>
      </c>
      <c r="BQ187" s="58" t="str">
        <f t="shared" si="110"/>
        <v/>
      </c>
      <c r="BR187" s="58" t="str">
        <f t="shared" si="111"/>
        <v/>
      </c>
    </row>
    <row r="188" spans="15:70" x14ac:dyDescent="0.2">
      <c r="O188" s="47" t="str">
        <f t="shared" si="94"/>
        <v/>
      </c>
      <c r="P188" s="53" t="str">
        <f t="shared" si="95"/>
        <v/>
      </c>
      <c r="Q188" s="169"/>
      <c r="R188" s="170"/>
      <c r="S188" s="170"/>
      <c r="T188" s="170"/>
      <c r="U188" s="171"/>
      <c r="V188" s="168"/>
      <c r="X188" s="47" t="str">
        <f t="shared" si="88"/>
        <v/>
      </c>
      <c r="Y188" s="53" t="str">
        <f t="shared" si="96"/>
        <v/>
      </c>
      <c r="Z188" s="169"/>
      <c r="AA188" s="170"/>
      <c r="AB188" s="170"/>
      <c r="AC188" s="170"/>
      <c r="AD188" s="171"/>
      <c r="AE188" s="168"/>
      <c r="AF188" s="54" t="str">
        <f t="shared" si="112"/>
        <v/>
      </c>
      <c r="AN188" s="20"/>
      <c r="AS188" s="56">
        <f t="shared" si="97"/>
        <v>0</v>
      </c>
      <c r="AT188" s="56">
        <f t="shared" si="98"/>
        <v>0</v>
      </c>
      <c r="AU188" s="56">
        <f t="shared" si="99"/>
        <v>0</v>
      </c>
      <c r="AV188" s="56">
        <f t="shared" si="100"/>
        <v>0</v>
      </c>
      <c r="AW188" s="56">
        <f t="shared" si="101"/>
        <v>0</v>
      </c>
      <c r="AX188" s="57">
        <f t="shared" si="113"/>
        <v>0</v>
      </c>
      <c r="AY188" s="57">
        <f>SUM($AX$7:AX188)</f>
        <v>0</v>
      </c>
      <c r="AZ188" s="56">
        <f t="shared" si="89"/>
        <v>0</v>
      </c>
      <c r="BA188" s="56">
        <f t="shared" si="90"/>
        <v>0</v>
      </c>
      <c r="BB188" s="56">
        <f t="shared" si="91"/>
        <v>0</v>
      </c>
      <c r="BC188" s="56">
        <f t="shared" si="92"/>
        <v>0</v>
      </c>
      <c r="BD188" s="56">
        <f t="shared" si="93"/>
        <v>0</v>
      </c>
      <c r="BE188" s="57">
        <f t="shared" si="114"/>
        <v>0</v>
      </c>
      <c r="BF188" s="57">
        <f>SUM($BE$7:BE188)</f>
        <v>0</v>
      </c>
      <c r="BH188" s="58" t="str">
        <f t="shared" si="102"/>
        <v/>
      </c>
      <c r="BI188" s="58" t="str">
        <f t="shared" si="103"/>
        <v/>
      </c>
      <c r="BJ188" s="58" t="str">
        <f t="shared" si="104"/>
        <v/>
      </c>
      <c r="BK188" s="58" t="str">
        <f t="shared" si="105"/>
        <v/>
      </c>
      <c r="BL188" s="58" t="str">
        <f t="shared" si="106"/>
        <v/>
      </c>
      <c r="BN188" s="58" t="str">
        <f t="shared" si="107"/>
        <v/>
      </c>
      <c r="BO188" s="58" t="str">
        <f t="shared" si="108"/>
        <v/>
      </c>
      <c r="BP188" s="58" t="str">
        <f t="shared" si="109"/>
        <v/>
      </c>
      <c r="BQ188" s="58" t="str">
        <f t="shared" si="110"/>
        <v/>
      </c>
      <c r="BR188" s="58" t="str">
        <f t="shared" si="111"/>
        <v/>
      </c>
    </row>
    <row r="189" spans="15:70" x14ac:dyDescent="0.2">
      <c r="O189" s="47" t="str">
        <f t="shared" si="94"/>
        <v/>
      </c>
      <c r="P189" s="53" t="str">
        <f t="shared" si="95"/>
        <v/>
      </c>
      <c r="Q189" s="169"/>
      <c r="R189" s="170"/>
      <c r="S189" s="170"/>
      <c r="T189" s="170"/>
      <c r="U189" s="171"/>
      <c r="V189" s="168"/>
      <c r="X189" s="47" t="str">
        <f t="shared" si="88"/>
        <v/>
      </c>
      <c r="Y189" s="53" t="str">
        <f t="shared" si="96"/>
        <v/>
      </c>
      <c r="Z189" s="169"/>
      <c r="AA189" s="170"/>
      <c r="AB189" s="170"/>
      <c r="AC189" s="170"/>
      <c r="AD189" s="171"/>
      <c r="AE189" s="168"/>
      <c r="AF189" s="54" t="str">
        <f t="shared" si="112"/>
        <v/>
      </c>
      <c r="AN189" s="20"/>
      <c r="AS189" s="56">
        <f t="shared" si="97"/>
        <v>0</v>
      </c>
      <c r="AT189" s="56">
        <f t="shared" si="98"/>
        <v>0</v>
      </c>
      <c r="AU189" s="56">
        <f t="shared" si="99"/>
        <v>0</v>
      </c>
      <c r="AV189" s="56">
        <f t="shared" si="100"/>
        <v>0</v>
      </c>
      <c r="AW189" s="56">
        <f t="shared" si="101"/>
        <v>0</v>
      </c>
      <c r="AX189" s="57">
        <f t="shared" si="113"/>
        <v>0</v>
      </c>
      <c r="AY189" s="57">
        <f>SUM($AX$7:AX189)</f>
        <v>0</v>
      </c>
      <c r="AZ189" s="56">
        <f t="shared" si="89"/>
        <v>0</v>
      </c>
      <c r="BA189" s="56">
        <f t="shared" si="90"/>
        <v>0</v>
      </c>
      <c r="BB189" s="56">
        <f t="shared" si="91"/>
        <v>0</v>
      </c>
      <c r="BC189" s="56">
        <f t="shared" si="92"/>
        <v>0</v>
      </c>
      <c r="BD189" s="56">
        <f t="shared" si="93"/>
        <v>0</v>
      </c>
      <c r="BE189" s="57">
        <f t="shared" si="114"/>
        <v>0</v>
      </c>
      <c r="BF189" s="57">
        <f>SUM($BE$7:BE189)</f>
        <v>0</v>
      </c>
      <c r="BH189" s="58" t="str">
        <f t="shared" si="102"/>
        <v/>
      </c>
      <c r="BI189" s="58" t="str">
        <f t="shared" si="103"/>
        <v/>
      </c>
      <c r="BJ189" s="58" t="str">
        <f t="shared" si="104"/>
        <v/>
      </c>
      <c r="BK189" s="58" t="str">
        <f t="shared" si="105"/>
        <v/>
      </c>
      <c r="BL189" s="58" t="str">
        <f t="shared" si="106"/>
        <v/>
      </c>
      <c r="BN189" s="58" t="str">
        <f t="shared" si="107"/>
        <v/>
      </c>
      <c r="BO189" s="58" t="str">
        <f t="shared" si="108"/>
        <v/>
      </c>
      <c r="BP189" s="58" t="str">
        <f t="shared" si="109"/>
        <v/>
      </c>
      <c r="BQ189" s="58" t="str">
        <f t="shared" si="110"/>
        <v/>
      </c>
      <c r="BR189" s="58" t="str">
        <f t="shared" si="111"/>
        <v/>
      </c>
    </row>
    <row r="190" spans="15:70" x14ac:dyDescent="0.2">
      <c r="O190" s="47" t="str">
        <f t="shared" si="94"/>
        <v/>
      </c>
      <c r="P190" s="53" t="str">
        <f t="shared" si="95"/>
        <v/>
      </c>
      <c r="Q190" s="169"/>
      <c r="R190" s="170"/>
      <c r="S190" s="170"/>
      <c r="T190" s="170"/>
      <c r="U190" s="171"/>
      <c r="V190" s="168"/>
      <c r="X190" s="47" t="str">
        <f t="shared" si="88"/>
        <v/>
      </c>
      <c r="Y190" s="53" t="str">
        <f t="shared" si="96"/>
        <v/>
      </c>
      <c r="Z190" s="169"/>
      <c r="AA190" s="170"/>
      <c r="AB190" s="170"/>
      <c r="AC190" s="170"/>
      <c r="AD190" s="171"/>
      <c r="AE190" s="168"/>
      <c r="AF190" s="54" t="str">
        <f t="shared" si="112"/>
        <v/>
      </c>
      <c r="AN190" s="20"/>
      <c r="AS190" s="56">
        <f t="shared" si="97"/>
        <v>0</v>
      </c>
      <c r="AT190" s="56">
        <f t="shared" si="98"/>
        <v>0</v>
      </c>
      <c r="AU190" s="56">
        <f t="shared" si="99"/>
        <v>0</v>
      </c>
      <c r="AV190" s="56">
        <f t="shared" si="100"/>
        <v>0</v>
      </c>
      <c r="AW190" s="56">
        <f t="shared" si="101"/>
        <v>0</v>
      </c>
      <c r="AX190" s="57">
        <f t="shared" si="113"/>
        <v>0</v>
      </c>
      <c r="AY190" s="57">
        <f>SUM($AX$7:AX190)</f>
        <v>0</v>
      </c>
      <c r="AZ190" s="56">
        <f t="shared" si="89"/>
        <v>0</v>
      </c>
      <c r="BA190" s="56">
        <f t="shared" si="90"/>
        <v>0</v>
      </c>
      <c r="BB190" s="56">
        <f t="shared" si="91"/>
        <v>0</v>
      </c>
      <c r="BC190" s="56">
        <f t="shared" si="92"/>
        <v>0</v>
      </c>
      <c r="BD190" s="56">
        <f t="shared" si="93"/>
        <v>0</v>
      </c>
      <c r="BE190" s="57">
        <f t="shared" si="114"/>
        <v>0</v>
      </c>
      <c r="BF190" s="57">
        <f>SUM($BE$7:BE190)</f>
        <v>0</v>
      </c>
      <c r="BH190" s="58" t="str">
        <f t="shared" si="102"/>
        <v/>
      </c>
      <c r="BI190" s="58" t="str">
        <f t="shared" si="103"/>
        <v/>
      </c>
      <c r="BJ190" s="58" t="str">
        <f t="shared" si="104"/>
        <v/>
      </c>
      <c r="BK190" s="58" t="str">
        <f t="shared" si="105"/>
        <v/>
      </c>
      <c r="BL190" s="58" t="str">
        <f t="shared" si="106"/>
        <v/>
      </c>
      <c r="BN190" s="58" t="str">
        <f t="shared" si="107"/>
        <v/>
      </c>
      <c r="BO190" s="58" t="str">
        <f t="shared" si="108"/>
        <v/>
      </c>
      <c r="BP190" s="58" t="str">
        <f t="shared" si="109"/>
        <v/>
      </c>
      <c r="BQ190" s="58" t="str">
        <f t="shared" si="110"/>
        <v/>
      </c>
      <c r="BR190" s="58" t="str">
        <f t="shared" si="111"/>
        <v/>
      </c>
    </row>
    <row r="191" spans="15:70" x14ac:dyDescent="0.2">
      <c r="O191" s="47" t="str">
        <f t="shared" si="94"/>
        <v/>
      </c>
      <c r="P191" s="53" t="str">
        <f t="shared" si="95"/>
        <v/>
      </c>
      <c r="Q191" s="169"/>
      <c r="R191" s="170"/>
      <c r="S191" s="170"/>
      <c r="T191" s="170"/>
      <c r="U191" s="171"/>
      <c r="V191" s="168"/>
      <c r="X191" s="47" t="str">
        <f t="shared" si="88"/>
        <v/>
      </c>
      <c r="Y191" s="53" t="str">
        <f t="shared" si="96"/>
        <v/>
      </c>
      <c r="Z191" s="169"/>
      <c r="AA191" s="170"/>
      <c r="AB191" s="170"/>
      <c r="AC191" s="170"/>
      <c r="AD191" s="171"/>
      <c r="AE191" s="168"/>
      <c r="AF191" s="54" t="str">
        <f t="shared" si="112"/>
        <v/>
      </c>
      <c r="AN191" s="20"/>
      <c r="AS191" s="56">
        <f t="shared" si="97"/>
        <v>0</v>
      </c>
      <c r="AT191" s="56">
        <f t="shared" si="98"/>
        <v>0</v>
      </c>
      <c r="AU191" s="56">
        <f t="shared" si="99"/>
        <v>0</v>
      </c>
      <c r="AV191" s="56">
        <f t="shared" si="100"/>
        <v>0</v>
      </c>
      <c r="AW191" s="56">
        <f t="shared" si="101"/>
        <v>0</v>
      </c>
      <c r="AX191" s="57">
        <f t="shared" si="113"/>
        <v>0</v>
      </c>
      <c r="AY191" s="57">
        <f>SUM($AX$7:AX191)</f>
        <v>0</v>
      </c>
      <c r="AZ191" s="56">
        <f t="shared" si="89"/>
        <v>0</v>
      </c>
      <c r="BA191" s="56">
        <f t="shared" si="90"/>
        <v>0</v>
      </c>
      <c r="BB191" s="56">
        <f t="shared" si="91"/>
        <v>0</v>
      </c>
      <c r="BC191" s="56">
        <f t="shared" si="92"/>
        <v>0</v>
      </c>
      <c r="BD191" s="56">
        <f t="shared" si="93"/>
        <v>0</v>
      </c>
      <c r="BE191" s="57">
        <f t="shared" si="114"/>
        <v>0</v>
      </c>
      <c r="BF191" s="57">
        <f>SUM($BE$7:BE191)</f>
        <v>0</v>
      </c>
      <c r="BH191" s="58" t="str">
        <f t="shared" si="102"/>
        <v/>
      </c>
      <c r="BI191" s="58" t="str">
        <f t="shared" si="103"/>
        <v/>
      </c>
      <c r="BJ191" s="58" t="str">
        <f t="shared" si="104"/>
        <v/>
      </c>
      <c r="BK191" s="58" t="str">
        <f t="shared" si="105"/>
        <v/>
      </c>
      <c r="BL191" s="58" t="str">
        <f t="shared" si="106"/>
        <v/>
      </c>
      <c r="BN191" s="58" t="str">
        <f t="shared" si="107"/>
        <v/>
      </c>
      <c r="BO191" s="58" t="str">
        <f t="shared" si="108"/>
        <v/>
      </c>
      <c r="BP191" s="58" t="str">
        <f t="shared" si="109"/>
        <v/>
      </c>
      <c r="BQ191" s="58" t="str">
        <f t="shared" si="110"/>
        <v/>
      </c>
      <c r="BR191" s="58" t="str">
        <f t="shared" si="111"/>
        <v/>
      </c>
    </row>
    <row r="192" spans="15:70" x14ac:dyDescent="0.2">
      <c r="O192" s="47" t="str">
        <f t="shared" si="94"/>
        <v/>
      </c>
      <c r="P192" s="53" t="str">
        <f t="shared" si="95"/>
        <v/>
      </c>
      <c r="Q192" s="169"/>
      <c r="R192" s="170"/>
      <c r="S192" s="170"/>
      <c r="T192" s="170"/>
      <c r="U192" s="171"/>
      <c r="V192" s="168"/>
      <c r="X192" s="47" t="str">
        <f t="shared" si="88"/>
        <v/>
      </c>
      <c r="Y192" s="53" t="str">
        <f t="shared" si="96"/>
        <v/>
      </c>
      <c r="Z192" s="169"/>
      <c r="AA192" s="170"/>
      <c r="AB192" s="170"/>
      <c r="AC192" s="170"/>
      <c r="AD192" s="171"/>
      <c r="AE192" s="168"/>
      <c r="AF192" s="54" t="str">
        <f t="shared" si="112"/>
        <v/>
      </c>
      <c r="AN192" s="20"/>
      <c r="AS192" s="56">
        <f t="shared" si="97"/>
        <v>0</v>
      </c>
      <c r="AT192" s="56">
        <f t="shared" si="98"/>
        <v>0</v>
      </c>
      <c r="AU192" s="56">
        <f t="shared" si="99"/>
        <v>0</v>
      </c>
      <c r="AV192" s="56">
        <f t="shared" si="100"/>
        <v>0</v>
      </c>
      <c r="AW192" s="56">
        <f t="shared" si="101"/>
        <v>0</v>
      </c>
      <c r="AX192" s="57">
        <f t="shared" si="113"/>
        <v>0</v>
      </c>
      <c r="AY192" s="57">
        <f>SUM($AX$7:AX192)</f>
        <v>0</v>
      </c>
      <c r="AZ192" s="56">
        <f t="shared" si="89"/>
        <v>0</v>
      </c>
      <c r="BA192" s="56">
        <f t="shared" si="90"/>
        <v>0</v>
      </c>
      <c r="BB192" s="56">
        <f t="shared" si="91"/>
        <v>0</v>
      </c>
      <c r="BC192" s="56">
        <f t="shared" si="92"/>
        <v>0</v>
      </c>
      <c r="BD192" s="56">
        <f t="shared" si="93"/>
        <v>0</v>
      </c>
      <c r="BE192" s="57">
        <f t="shared" si="114"/>
        <v>0</v>
      </c>
      <c r="BF192" s="57">
        <f>SUM($BE$7:BE192)</f>
        <v>0</v>
      </c>
      <c r="BH192" s="58" t="str">
        <f t="shared" si="102"/>
        <v/>
      </c>
      <c r="BI192" s="58" t="str">
        <f t="shared" si="103"/>
        <v/>
      </c>
      <c r="BJ192" s="58" t="str">
        <f t="shared" si="104"/>
        <v/>
      </c>
      <c r="BK192" s="58" t="str">
        <f t="shared" si="105"/>
        <v/>
      </c>
      <c r="BL192" s="58" t="str">
        <f t="shared" si="106"/>
        <v/>
      </c>
      <c r="BN192" s="58" t="str">
        <f t="shared" si="107"/>
        <v/>
      </c>
      <c r="BO192" s="58" t="str">
        <f t="shared" si="108"/>
        <v/>
      </c>
      <c r="BP192" s="58" t="str">
        <f t="shared" si="109"/>
        <v/>
      </c>
      <c r="BQ192" s="58" t="str">
        <f t="shared" si="110"/>
        <v/>
      </c>
      <c r="BR192" s="58" t="str">
        <f t="shared" si="111"/>
        <v/>
      </c>
    </row>
    <row r="193" spans="15:70" x14ac:dyDescent="0.2">
      <c r="O193" s="47" t="str">
        <f t="shared" si="94"/>
        <v/>
      </c>
      <c r="P193" s="53" t="str">
        <f t="shared" si="95"/>
        <v/>
      </c>
      <c r="Q193" s="169"/>
      <c r="R193" s="170"/>
      <c r="S193" s="170"/>
      <c r="T193" s="170"/>
      <c r="U193" s="171"/>
      <c r="V193" s="168"/>
      <c r="X193" s="47" t="str">
        <f t="shared" si="88"/>
        <v/>
      </c>
      <c r="Y193" s="53" t="str">
        <f t="shared" si="96"/>
        <v/>
      </c>
      <c r="Z193" s="169"/>
      <c r="AA193" s="170"/>
      <c r="AB193" s="170"/>
      <c r="AC193" s="170"/>
      <c r="AD193" s="171"/>
      <c r="AE193" s="168"/>
      <c r="AF193" s="54" t="str">
        <f t="shared" si="112"/>
        <v/>
      </c>
      <c r="AN193" s="20"/>
      <c r="AS193" s="56">
        <f t="shared" si="97"/>
        <v>0</v>
      </c>
      <c r="AT193" s="56">
        <f t="shared" si="98"/>
        <v>0</v>
      </c>
      <c r="AU193" s="56">
        <f t="shared" si="99"/>
        <v>0</v>
      </c>
      <c r="AV193" s="56">
        <f t="shared" si="100"/>
        <v>0</v>
      </c>
      <c r="AW193" s="56">
        <f t="shared" si="101"/>
        <v>0</v>
      </c>
      <c r="AX193" s="57">
        <f t="shared" si="113"/>
        <v>0</v>
      </c>
      <c r="AY193" s="57">
        <f>SUM($AX$7:AX193)</f>
        <v>0</v>
      </c>
      <c r="AZ193" s="56">
        <f t="shared" si="89"/>
        <v>0</v>
      </c>
      <c r="BA193" s="56">
        <f t="shared" si="90"/>
        <v>0</v>
      </c>
      <c r="BB193" s="56">
        <f t="shared" si="91"/>
        <v>0</v>
      </c>
      <c r="BC193" s="56">
        <f t="shared" si="92"/>
        <v>0</v>
      </c>
      <c r="BD193" s="56">
        <f t="shared" si="93"/>
        <v>0</v>
      </c>
      <c r="BE193" s="57">
        <f t="shared" si="114"/>
        <v>0</v>
      </c>
      <c r="BF193" s="57">
        <f>SUM($BE$7:BE193)</f>
        <v>0</v>
      </c>
      <c r="BH193" s="58" t="str">
        <f t="shared" si="102"/>
        <v/>
      </c>
      <c r="BI193" s="58" t="str">
        <f t="shared" si="103"/>
        <v/>
      </c>
      <c r="BJ193" s="58" t="str">
        <f t="shared" si="104"/>
        <v/>
      </c>
      <c r="BK193" s="58" t="str">
        <f t="shared" si="105"/>
        <v/>
      </c>
      <c r="BL193" s="58" t="str">
        <f t="shared" si="106"/>
        <v/>
      </c>
      <c r="BN193" s="58" t="str">
        <f t="shared" si="107"/>
        <v/>
      </c>
      <c r="BO193" s="58" t="str">
        <f t="shared" si="108"/>
        <v/>
      </c>
      <c r="BP193" s="58" t="str">
        <f t="shared" si="109"/>
        <v/>
      </c>
      <c r="BQ193" s="58" t="str">
        <f t="shared" si="110"/>
        <v/>
      </c>
      <c r="BR193" s="58" t="str">
        <f t="shared" si="111"/>
        <v/>
      </c>
    </row>
    <row r="194" spans="15:70" x14ac:dyDescent="0.2">
      <c r="O194" s="47" t="str">
        <f t="shared" si="94"/>
        <v/>
      </c>
      <c r="P194" s="53" t="str">
        <f t="shared" si="95"/>
        <v/>
      </c>
      <c r="Q194" s="169"/>
      <c r="R194" s="170"/>
      <c r="S194" s="170"/>
      <c r="T194" s="170"/>
      <c r="U194" s="171"/>
      <c r="V194" s="168"/>
      <c r="X194" s="47" t="str">
        <f t="shared" si="88"/>
        <v/>
      </c>
      <c r="Y194" s="53" t="str">
        <f t="shared" si="96"/>
        <v/>
      </c>
      <c r="Z194" s="169"/>
      <c r="AA194" s="170"/>
      <c r="AB194" s="170"/>
      <c r="AC194" s="170"/>
      <c r="AD194" s="171"/>
      <c r="AE194" s="168"/>
      <c r="AF194" s="54" t="str">
        <f t="shared" si="112"/>
        <v/>
      </c>
      <c r="AN194" s="20"/>
      <c r="AS194" s="56">
        <f t="shared" si="97"/>
        <v>0</v>
      </c>
      <c r="AT194" s="56">
        <f t="shared" si="98"/>
        <v>0</v>
      </c>
      <c r="AU194" s="56">
        <f t="shared" si="99"/>
        <v>0</v>
      </c>
      <c r="AV194" s="56">
        <f t="shared" si="100"/>
        <v>0</v>
      </c>
      <c r="AW194" s="56">
        <f t="shared" si="101"/>
        <v>0</v>
      </c>
      <c r="AX194" s="57">
        <f t="shared" si="113"/>
        <v>0</v>
      </c>
      <c r="AY194" s="57">
        <f>SUM($AX$7:AX194)</f>
        <v>0</v>
      </c>
      <c r="AZ194" s="56">
        <f t="shared" si="89"/>
        <v>0</v>
      </c>
      <c r="BA194" s="56">
        <f t="shared" si="90"/>
        <v>0</v>
      </c>
      <c r="BB194" s="56">
        <f t="shared" si="91"/>
        <v>0</v>
      </c>
      <c r="BC194" s="56">
        <f t="shared" si="92"/>
        <v>0</v>
      </c>
      <c r="BD194" s="56">
        <f t="shared" si="93"/>
        <v>0</v>
      </c>
      <c r="BE194" s="57">
        <f t="shared" si="114"/>
        <v>0</v>
      </c>
      <c r="BF194" s="57">
        <f>SUM($BE$7:BE194)</f>
        <v>0</v>
      </c>
      <c r="BH194" s="58" t="str">
        <f t="shared" si="102"/>
        <v/>
      </c>
      <c r="BI194" s="58" t="str">
        <f t="shared" si="103"/>
        <v/>
      </c>
      <c r="BJ194" s="58" t="str">
        <f t="shared" si="104"/>
        <v/>
      </c>
      <c r="BK194" s="58" t="str">
        <f t="shared" si="105"/>
        <v/>
      </c>
      <c r="BL194" s="58" t="str">
        <f t="shared" si="106"/>
        <v/>
      </c>
      <c r="BN194" s="58" t="str">
        <f t="shared" si="107"/>
        <v/>
      </c>
      <c r="BO194" s="58" t="str">
        <f t="shared" si="108"/>
        <v/>
      </c>
      <c r="BP194" s="58" t="str">
        <f t="shared" si="109"/>
        <v/>
      </c>
      <c r="BQ194" s="58" t="str">
        <f t="shared" si="110"/>
        <v/>
      </c>
      <c r="BR194" s="58" t="str">
        <f t="shared" si="111"/>
        <v/>
      </c>
    </row>
    <row r="195" spans="15:70" x14ac:dyDescent="0.2">
      <c r="O195" s="47" t="str">
        <f t="shared" si="94"/>
        <v/>
      </c>
      <c r="P195" s="53" t="str">
        <f t="shared" si="95"/>
        <v/>
      </c>
      <c r="Q195" s="169"/>
      <c r="R195" s="170"/>
      <c r="S195" s="170"/>
      <c r="T195" s="170"/>
      <c r="U195" s="171"/>
      <c r="V195" s="168"/>
      <c r="X195" s="47" t="str">
        <f t="shared" si="88"/>
        <v/>
      </c>
      <c r="Y195" s="53" t="str">
        <f t="shared" si="96"/>
        <v/>
      </c>
      <c r="Z195" s="169"/>
      <c r="AA195" s="170"/>
      <c r="AB195" s="170"/>
      <c r="AC195" s="170"/>
      <c r="AD195" s="171"/>
      <c r="AE195" s="168"/>
      <c r="AF195" s="54" t="str">
        <f t="shared" si="112"/>
        <v/>
      </c>
      <c r="AN195" s="20"/>
      <c r="AS195" s="56">
        <f t="shared" si="97"/>
        <v>0</v>
      </c>
      <c r="AT195" s="56">
        <f t="shared" si="98"/>
        <v>0</v>
      </c>
      <c r="AU195" s="56">
        <f t="shared" si="99"/>
        <v>0</v>
      </c>
      <c r="AV195" s="56">
        <f t="shared" si="100"/>
        <v>0</v>
      </c>
      <c r="AW195" s="56">
        <f t="shared" si="101"/>
        <v>0</v>
      </c>
      <c r="AX195" s="57">
        <f t="shared" si="113"/>
        <v>0</v>
      </c>
      <c r="AY195" s="57">
        <f>SUM($AX$7:AX195)</f>
        <v>0</v>
      </c>
      <c r="AZ195" s="56">
        <f t="shared" si="89"/>
        <v>0</v>
      </c>
      <c r="BA195" s="56">
        <f t="shared" si="90"/>
        <v>0</v>
      </c>
      <c r="BB195" s="56">
        <f t="shared" si="91"/>
        <v>0</v>
      </c>
      <c r="BC195" s="56">
        <f t="shared" si="92"/>
        <v>0</v>
      </c>
      <c r="BD195" s="56">
        <f t="shared" si="93"/>
        <v>0</v>
      </c>
      <c r="BE195" s="57">
        <f t="shared" si="114"/>
        <v>0</v>
      </c>
      <c r="BF195" s="57">
        <f>SUM($BE$7:BE195)</f>
        <v>0</v>
      </c>
      <c r="BH195" s="58" t="str">
        <f t="shared" si="102"/>
        <v/>
      </c>
      <c r="BI195" s="58" t="str">
        <f t="shared" si="103"/>
        <v/>
      </c>
      <c r="BJ195" s="58" t="str">
        <f t="shared" si="104"/>
        <v/>
      </c>
      <c r="BK195" s="58" t="str">
        <f t="shared" si="105"/>
        <v/>
      </c>
      <c r="BL195" s="58" t="str">
        <f t="shared" si="106"/>
        <v/>
      </c>
      <c r="BN195" s="58" t="str">
        <f t="shared" si="107"/>
        <v/>
      </c>
      <c r="BO195" s="58" t="str">
        <f t="shared" si="108"/>
        <v/>
      </c>
      <c r="BP195" s="58" t="str">
        <f t="shared" si="109"/>
        <v/>
      </c>
      <c r="BQ195" s="58" t="str">
        <f t="shared" si="110"/>
        <v/>
      </c>
      <c r="BR195" s="58" t="str">
        <f t="shared" si="111"/>
        <v/>
      </c>
    </row>
    <row r="196" spans="15:70" x14ac:dyDescent="0.2">
      <c r="O196" s="47" t="str">
        <f t="shared" si="94"/>
        <v/>
      </c>
      <c r="P196" s="53" t="str">
        <f t="shared" si="95"/>
        <v/>
      </c>
      <c r="Q196" s="169"/>
      <c r="R196" s="170"/>
      <c r="S196" s="170"/>
      <c r="T196" s="170"/>
      <c r="U196" s="171"/>
      <c r="V196" s="168"/>
      <c r="X196" s="47" t="str">
        <f t="shared" si="88"/>
        <v/>
      </c>
      <c r="Y196" s="53" t="str">
        <f t="shared" si="96"/>
        <v/>
      </c>
      <c r="Z196" s="169"/>
      <c r="AA196" s="170"/>
      <c r="AB196" s="170"/>
      <c r="AC196" s="170"/>
      <c r="AD196" s="171"/>
      <c r="AE196" s="168"/>
      <c r="AF196" s="54" t="str">
        <f t="shared" si="112"/>
        <v/>
      </c>
      <c r="AN196" s="20"/>
      <c r="AS196" s="56">
        <f t="shared" si="97"/>
        <v>0</v>
      </c>
      <c r="AT196" s="56">
        <f t="shared" si="98"/>
        <v>0</v>
      </c>
      <c r="AU196" s="56">
        <f t="shared" si="99"/>
        <v>0</v>
      </c>
      <c r="AV196" s="56">
        <f t="shared" si="100"/>
        <v>0</v>
      </c>
      <c r="AW196" s="56">
        <f t="shared" si="101"/>
        <v>0</v>
      </c>
      <c r="AX196" s="57">
        <f t="shared" si="113"/>
        <v>0</v>
      </c>
      <c r="AY196" s="57">
        <f>SUM($AX$7:AX196)</f>
        <v>0</v>
      </c>
      <c r="AZ196" s="56">
        <f t="shared" si="89"/>
        <v>0</v>
      </c>
      <c r="BA196" s="56">
        <f t="shared" si="90"/>
        <v>0</v>
      </c>
      <c r="BB196" s="56">
        <f t="shared" si="91"/>
        <v>0</v>
      </c>
      <c r="BC196" s="56">
        <f t="shared" si="92"/>
        <v>0</v>
      </c>
      <c r="BD196" s="56">
        <f t="shared" si="93"/>
        <v>0</v>
      </c>
      <c r="BE196" s="57">
        <f t="shared" si="114"/>
        <v>0</v>
      </c>
      <c r="BF196" s="57">
        <f>SUM($BE$7:BE196)</f>
        <v>0</v>
      </c>
      <c r="BH196" s="58" t="str">
        <f t="shared" si="102"/>
        <v/>
      </c>
      <c r="BI196" s="58" t="str">
        <f t="shared" si="103"/>
        <v/>
      </c>
      <c r="BJ196" s="58" t="str">
        <f t="shared" si="104"/>
        <v/>
      </c>
      <c r="BK196" s="58" t="str">
        <f t="shared" si="105"/>
        <v/>
      </c>
      <c r="BL196" s="58" t="str">
        <f t="shared" si="106"/>
        <v/>
      </c>
      <c r="BN196" s="58" t="str">
        <f t="shared" si="107"/>
        <v/>
      </c>
      <c r="BO196" s="58" t="str">
        <f t="shared" si="108"/>
        <v/>
      </c>
      <c r="BP196" s="58" t="str">
        <f t="shared" si="109"/>
        <v/>
      </c>
      <c r="BQ196" s="58" t="str">
        <f t="shared" si="110"/>
        <v/>
      </c>
      <c r="BR196" s="58" t="str">
        <f t="shared" si="111"/>
        <v/>
      </c>
    </row>
    <row r="197" spans="15:70" x14ac:dyDescent="0.2">
      <c r="O197" s="47" t="str">
        <f t="shared" si="94"/>
        <v/>
      </c>
      <c r="P197" s="53" t="str">
        <f t="shared" si="95"/>
        <v/>
      </c>
      <c r="Q197" s="169"/>
      <c r="R197" s="170"/>
      <c r="S197" s="170"/>
      <c r="T197" s="170"/>
      <c r="U197" s="171"/>
      <c r="V197" s="168"/>
      <c r="X197" s="47" t="str">
        <f t="shared" si="88"/>
        <v/>
      </c>
      <c r="Y197" s="53" t="str">
        <f t="shared" si="96"/>
        <v/>
      </c>
      <c r="Z197" s="169"/>
      <c r="AA197" s="170"/>
      <c r="AB197" s="170"/>
      <c r="AC197" s="170"/>
      <c r="AD197" s="171"/>
      <c r="AE197" s="168"/>
      <c r="AF197" s="54" t="str">
        <f t="shared" si="112"/>
        <v/>
      </c>
      <c r="AN197" s="20"/>
      <c r="AS197" s="56">
        <f t="shared" si="97"/>
        <v>0</v>
      </c>
      <c r="AT197" s="56">
        <f t="shared" si="98"/>
        <v>0</v>
      </c>
      <c r="AU197" s="56">
        <f t="shared" si="99"/>
        <v>0</v>
      </c>
      <c r="AV197" s="56">
        <f t="shared" si="100"/>
        <v>0</v>
      </c>
      <c r="AW197" s="56">
        <f t="shared" si="101"/>
        <v>0</v>
      </c>
      <c r="AX197" s="57">
        <f t="shared" si="113"/>
        <v>0</v>
      </c>
      <c r="AY197" s="57">
        <f>SUM($AX$7:AX197)</f>
        <v>0</v>
      </c>
      <c r="AZ197" s="56">
        <f t="shared" si="89"/>
        <v>0</v>
      </c>
      <c r="BA197" s="56">
        <f t="shared" si="90"/>
        <v>0</v>
      </c>
      <c r="BB197" s="56">
        <f t="shared" si="91"/>
        <v>0</v>
      </c>
      <c r="BC197" s="56">
        <f t="shared" si="92"/>
        <v>0</v>
      </c>
      <c r="BD197" s="56">
        <f t="shared" si="93"/>
        <v>0</v>
      </c>
      <c r="BE197" s="57">
        <f t="shared" si="114"/>
        <v>0</v>
      </c>
      <c r="BF197" s="57">
        <f>SUM($BE$7:BE197)</f>
        <v>0</v>
      </c>
      <c r="BH197" s="58" t="str">
        <f t="shared" si="102"/>
        <v/>
      </c>
      <c r="BI197" s="58" t="str">
        <f t="shared" si="103"/>
        <v/>
      </c>
      <c r="BJ197" s="58" t="str">
        <f t="shared" si="104"/>
        <v/>
      </c>
      <c r="BK197" s="58" t="str">
        <f t="shared" si="105"/>
        <v/>
      </c>
      <c r="BL197" s="58" t="str">
        <f t="shared" si="106"/>
        <v/>
      </c>
      <c r="BN197" s="58" t="str">
        <f t="shared" si="107"/>
        <v/>
      </c>
      <c r="BO197" s="58" t="str">
        <f t="shared" si="108"/>
        <v/>
      </c>
      <c r="BP197" s="58" t="str">
        <f t="shared" si="109"/>
        <v/>
      </c>
      <c r="BQ197" s="58" t="str">
        <f t="shared" si="110"/>
        <v/>
      </c>
      <c r="BR197" s="58" t="str">
        <f t="shared" si="111"/>
        <v/>
      </c>
    </row>
    <row r="198" spans="15:70" x14ac:dyDescent="0.2">
      <c r="O198" s="47" t="str">
        <f t="shared" si="94"/>
        <v/>
      </c>
      <c r="P198" s="53" t="str">
        <f t="shared" si="95"/>
        <v/>
      </c>
      <c r="Q198" s="169"/>
      <c r="R198" s="170"/>
      <c r="S198" s="170"/>
      <c r="T198" s="170"/>
      <c r="U198" s="171"/>
      <c r="V198" s="168"/>
      <c r="X198" s="47" t="str">
        <f t="shared" si="88"/>
        <v/>
      </c>
      <c r="Y198" s="53" t="str">
        <f t="shared" si="96"/>
        <v/>
      </c>
      <c r="Z198" s="169"/>
      <c r="AA198" s="170"/>
      <c r="AB198" s="170"/>
      <c r="AC198" s="170"/>
      <c r="AD198" s="171"/>
      <c r="AE198" s="168"/>
      <c r="AF198" s="54" t="str">
        <f t="shared" si="112"/>
        <v/>
      </c>
      <c r="AS198" s="56">
        <f t="shared" si="97"/>
        <v>0</v>
      </c>
      <c r="AT198" s="56">
        <f t="shared" si="98"/>
        <v>0</v>
      </c>
      <c r="AU198" s="56">
        <f t="shared" si="99"/>
        <v>0</v>
      </c>
      <c r="AV198" s="56">
        <f t="shared" si="100"/>
        <v>0</v>
      </c>
      <c r="AW198" s="56">
        <f t="shared" si="101"/>
        <v>0</v>
      </c>
      <c r="AX198" s="57">
        <f t="shared" si="113"/>
        <v>0</v>
      </c>
      <c r="AY198" s="57">
        <f>SUM($AX$7:AX198)</f>
        <v>0</v>
      </c>
      <c r="AZ198" s="56">
        <f t="shared" si="89"/>
        <v>0</v>
      </c>
      <c r="BA198" s="56">
        <f t="shared" si="90"/>
        <v>0</v>
      </c>
      <c r="BB198" s="56">
        <f t="shared" si="91"/>
        <v>0</v>
      </c>
      <c r="BC198" s="56">
        <f t="shared" si="92"/>
        <v>0</v>
      </c>
      <c r="BD198" s="56">
        <f t="shared" si="93"/>
        <v>0</v>
      </c>
      <c r="BE198" s="57">
        <f t="shared" si="114"/>
        <v>0</v>
      </c>
      <c r="BF198" s="57">
        <f>SUM($BE$7:BE198)</f>
        <v>0</v>
      </c>
      <c r="BH198" s="58" t="str">
        <f t="shared" si="102"/>
        <v/>
      </c>
      <c r="BI198" s="58" t="str">
        <f t="shared" si="103"/>
        <v/>
      </c>
      <c r="BJ198" s="58" t="str">
        <f t="shared" si="104"/>
        <v/>
      </c>
      <c r="BK198" s="58" t="str">
        <f t="shared" si="105"/>
        <v/>
      </c>
      <c r="BL198" s="58" t="str">
        <f t="shared" si="106"/>
        <v/>
      </c>
      <c r="BN198" s="58" t="str">
        <f t="shared" si="107"/>
        <v/>
      </c>
      <c r="BO198" s="58" t="str">
        <f t="shared" si="108"/>
        <v/>
      </c>
      <c r="BP198" s="58" t="str">
        <f t="shared" si="109"/>
        <v/>
      </c>
      <c r="BQ198" s="58" t="str">
        <f t="shared" si="110"/>
        <v/>
      </c>
      <c r="BR198" s="58" t="str">
        <f t="shared" si="111"/>
        <v/>
      </c>
    </row>
    <row r="199" spans="15:70" x14ac:dyDescent="0.2">
      <c r="O199" s="47" t="str">
        <f t="shared" si="94"/>
        <v/>
      </c>
      <c r="P199" s="53" t="str">
        <f t="shared" si="95"/>
        <v/>
      </c>
      <c r="Q199" s="169"/>
      <c r="R199" s="170"/>
      <c r="S199" s="170"/>
      <c r="T199" s="170"/>
      <c r="U199" s="171"/>
      <c r="V199" s="168"/>
      <c r="X199" s="47" t="str">
        <f t="shared" ref="X199:X262" si="115">IF(Y199="","",INT((Y199-DATE(YEAR(Y199-WEEKDAY(Y199-1)+4),1,3)+WEEKDAY(DATE(YEAR(Y199-WEEKDAY(Y199-1)+4),1,3))+5)/7)
)</f>
        <v/>
      </c>
      <c r="Y199" s="53" t="str">
        <f t="shared" si="96"/>
        <v/>
      </c>
      <c r="Z199" s="169"/>
      <c r="AA199" s="170"/>
      <c r="AB199" s="170"/>
      <c r="AC199" s="170"/>
      <c r="AD199" s="171"/>
      <c r="AE199" s="168"/>
      <c r="AF199" s="54" t="str">
        <f t="shared" si="112"/>
        <v/>
      </c>
      <c r="AS199" s="56">
        <f t="shared" si="97"/>
        <v>0</v>
      </c>
      <c r="AT199" s="56">
        <f t="shared" si="98"/>
        <v>0</v>
      </c>
      <c r="AU199" s="56">
        <f t="shared" si="99"/>
        <v>0</v>
      </c>
      <c r="AV199" s="56">
        <f t="shared" si="100"/>
        <v>0</v>
      </c>
      <c r="AW199" s="56">
        <f t="shared" si="101"/>
        <v>0</v>
      </c>
      <c r="AX199" s="57">
        <f t="shared" si="113"/>
        <v>0</v>
      </c>
      <c r="AY199" s="57">
        <f>SUM($AX$7:AX199)</f>
        <v>0</v>
      </c>
      <c r="AZ199" s="56">
        <f t="shared" ref="AZ199:AZ262" si="116">IF(OR($E$53="",$X199=""),0,IF(AND($B$29&lt;&gt;"",$Z199&lt;1,$Y199&lt;=$E$53,$Y199&gt;=$AP$33,$G$53="",($BF198+$B$29)&lt;=$AP$40),IF($Z199&lt;1,(1-$Z199)*$B$29,IF(AND($E$48="",$Y199&lt;=$E$52,$Y199&lt;=$E$53,$Y199+2&gt;=$AP$33,$Z199&lt;1,$BF198+$B$29&lt;=$AP$40),IF($Z199&lt;1,(1-$Z199)*$B$29,0))),0))</f>
        <v>0</v>
      </c>
      <c r="BA199" s="56">
        <f t="shared" ref="BA199:BA262" si="117">IF(OR($E$53="",$X199=""),0,IF(AND($C$29&lt;&gt;"",$AA199&lt;1,$Y199+1&lt;=$E$53,$Y199+1&gt;=$AP$33,$G$53="",($BF198+$AZ199+$C$29)&lt;=$AP$40),IF($AA199&lt;1,(1-$AA199)*$C$29,IF(AND($E$48="",$Y199+1&lt;=$E$52,$Y199+1&lt;=$E$53,$Y199+2&gt;=$AP$33,$AA199&lt;1,$BF198+$AZ199+$C$29&lt;=$AP$40),IF($AA199&lt;1,(1-$AA199)*$C$29,0))),0))</f>
        <v>0</v>
      </c>
      <c r="BB199" s="56">
        <f t="shared" ref="BB199:BB262" si="118">IF(OR($E$53="",$X199=""),0,IF(AND($D$29&lt;&gt;"",$AB199&lt;1,$Y199+2&lt;=$E$53,$Y199+2&gt;=$AP$33,$G$53="",($BF198+SUM($AZ199:$BA199)+$D$29)&lt;=$AP$40),IF($AB199&lt;1,(1-$AB199)*$D$29,IF(AND($E$48="",$Y199+2&lt;=$E$52,$Y199+2&lt;=$E$53,$Y199+2&gt;=$AP$33,$AB199&lt;1,$BF198+SUM($AZ199:$BA199)+$D$29&lt;=$AP$40),IF($AB199&lt;1,(1-$AB199)*$D$29,0))),0))</f>
        <v>0</v>
      </c>
      <c r="BC199" s="56">
        <f t="shared" ref="BC199:BC262" si="119">IF(OR($E$53="",$X199=""),0,IF(AND($E$29&lt;&gt;"",$AC199&lt;1,$Y199+3&lt;=$E$53,$Y199+3&gt;=$AP$33,$G$53="",($BF198+SUM($AZ199:$BB199)+$E$29)&lt;=$AP$40),IF($AC199&lt;1,(1-$AC199)*$E$29,IF(AND($E$48="",$Y199+3&lt;=$E$52,$Y199&lt;=$E$53,$Y199+2&gt;=$AP$33,$AC199&lt;1,$BF198+SUM($AZ199:$BB199)+$E$29&lt;=$AP$40),IF($AC199&lt;1,(1-$AC199)*$E$29,0))),0))</f>
        <v>0</v>
      </c>
      <c r="BD199" s="56">
        <f t="shared" ref="BD199:BD262" si="120">IF(OR($E$53="",$X199=""),0,IF(AND($F$29&lt;&gt;"",$AD199&lt;1,$Y199+4&lt;=$E$53,$Y199+4&gt;=$AP$33,$G$53="",($BF198+SUM($AZ199:$BC199)+$F$29)&lt;=$AP$40),IF($AD199&lt;1,(1-$AD199)*$F$29,IF(AND($E$48="",$Y199+4&lt;=$E$52,$Y199+4&lt;=$E$53,$Y199+2&gt;=$AP$33,$AD199&lt;1,$BF198+SUM($AZ199:$BC199)+$F$29&lt;=$AP$40),IF($AD199&lt;1,(1-$AD199)*$F$29,0))),0))</f>
        <v>0</v>
      </c>
      <c r="BE199" s="57">
        <f t="shared" si="114"/>
        <v>0</v>
      </c>
      <c r="BF199" s="57">
        <f>SUM($BE$7:BE199)</f>
        <v>0</v>
      </c>
      <c r="BH199" s="58" t="str">
        <f t="shared" si="102"/>
        <v/>
      </c>
      <c r="BI199" s="58" t="str">
        <f t="shared" si="103"/>
        <v/>
      </c>
      <c r="BJ199" s="58" t="str">
        <f t="shared" si="104"/>
        <v/>
      </c>
      <c r="BK199" s="58" t="str">
        <f t="shared" si="105"/>
        <v/>
      </c>
      <c r="BL199" s="58" t="str">
        <f t="shared" si="106"/>
        <v/>
      </c>
      <c r="BN199" s="58" t="str">
        <f t="shared" si="107"/>
        <v/>
      </c>
      <c r="BO199" s="58" t="str">
        <f t="shared" si="108"/>
        <v/>
      </c>
      <c r="BP199" s="58" t="str">
        <f t="shared" si="109"/>
        <v/>
      </c>
      <c r="BQ199" s="58" t="str">
        <f t="shared" si="110"/>
        <v/>
      </c>
      <c r="BR199" s="58" t="str">
        <f t="shared" si="111"/>
        <v/>
      </c>
    </row>
    <row r="200" spans="15:70" x14ac:dyDescent="0.2">
      <c r="O200" s="47" t="str">
        <f t="shared" ref="O200:O263" si="121">IF(P200="","",INT((P200-DATE(YEAR(P200-WEEKDAY(P200-1)+4),1,3)+WEEKDAY(DATE(YEAR(P200-WEEKDAY(P200-1)+4),1,3))+5)/7)
)</f>
        <v/>
      </c>
      <c r="P200" s="53" t="str">
        <f t="shared" ref="P200:P263" si="122">IF(P199="","",IF(P199+7&gt;$E$41,"",P199+7))</f>
        <v/>
      </c>
      <c r="Q200" s="169"/>
      <c r="R200" s="170"/>
      <c r="S200" s="170"/>
      <c r="T200" s="170"/>
      <c r="U200" s="171"/>
      <c r="V200" s="168"/>
      <c r="X200" s="47" t="str">
        <f t="shared" si="115"/>
        <v/>
      </c>
      <c r="Y200" s="53" t="str">
        <f t="shared" ref="Y200:Y263" si="123">IF(Y199="","",IF(Y199+7&gt;$E$53,"",Y199+7))</f>
        <v/>
      </c>
      <c r="Z200" s="169"/>
      <c r="AA200" s="170"/>
      <c r="AB200" s="170"/>
      <c r="AC200" s="170"/>
      <c r="AD200" s="171"/>
      <c r="AE200" s="168"/>
      <c r="AF200" s="54" t="str">
        <f t="shared" si="112"/>
        <v/>
      </c>
      <c r="AS200" s="56">
        <f t="shared" si="97"/>
        <v>0</v>
      </c>
      <c r="AT200" s="56">
        <f t="shared" si="98"/>
        <v>0</v>
      </c>
      <c r="AU200" s="56">
        <f t="shared" si="99"/>
        <v>0</v>
      </c>
      <c r="AV200" s="56">
        <f t="shared" si="100"/>
        <v>0</v>
      </c>
      <c r="AW200" s="56">
        <f t="shared" si="101"/>
        <v>0</v>
      </c>
      <c r="AX200" s="57">
        <f t="shared" si="113"/>
        <v>0</v>
      </c>
      <c r="AY200" s="57">
        <f>SUM($AX$7:AX200)</f>
        <v>0</v>
      </c>
      <c r="AZ200" s="56">
        <f t="shared" si="116"/>
        <v>0</v>
      </c>
      <c r="BA200" s="56">
        <f t="shared" si="117"/>
        <v>0</v>
      </c>
      <c r="BB200" s="56">
        <f t="shared" si="118"/>
        <v>0</v>
      </c>
      <c r="BC200" s="56">
        <f t="shared" si="119"/>
        <v>0</v>
      </c>
      <c r="BD200" s="56">
        <f t="shared" si="120"/>
        <v>0</v>
      </c>
      <c r="BE200" s="57">
        <f t="shared" si="114"/>
        <v>0</v>
      </c>
      <c r="BF200" s="57">
        <f>SUM($BE$7:BE200)</f>
        <v>0</v>
      </c>
      <c r="BH200" s="58" t="str">
        <f t="shared" si="102"/>
        <v/>
      </c>
      <c r="BI200" s="58" t="str">
        <f t="shared" si="103"/>
        <v/>
      </c>
      <c r="BJ200" s="58" t="str">
        <f t="shared" si="104"/>
        <v/>
      </c>
      <c r="BK200" s="58" t="str">
        <f t="shared" si="105"/>
        <v/>
      </c>
      <c r="BL200" s="58" t="str">
        <f t="shared" si="106"/>
        <v/>
      </c>
      <c r="BN200" s="58" t="str">
        <f t="shared" si="107"/>
        <v/>
      </c>
      <c r="BO200" s="58" t="str">
        <f t="shared" si="108"/>
        <v/>
      </c>
      <c r="BP200" s="58" t="str">
        <f t="shared" si="109"/>
        <v/>
      </c>
      <c r="BQ200" s="58" t="str">
        <f t="shared" si="110"/>
        <v/>
      </c>
      <c r="BR200" s="58" t="str">
        <f t="shared" si="111"/>
        <v/>
      </c>
    </row>
    <row r="201" spans="15:70" x14ac:dyDescent="0.2">
      <c r="O201" s="47" t="str">
        <f t="shared" si="121"/>
        <v/>
      </c>
      <c r="P201" s="53" t="str">
        <f t="shared" si="122"/>
        <v/>
      </c>
      <c r="Q201" s="169"/>
      <c r="R201" s="170"/>
      <c r="S201" s="170"/>
      <c r="T201" s="170"/>
      <c r="U201" s="171"/>
      <c r="V201" s="168"/>
      <c r="X201" s="47" t="str">
        <f t="shared" si="115"/>
        <v/>
      </c>
      <c r="Y201" s="53" t="str">
        <f t="shared" si="123"/>
        <v/>
      </c>
      <c r="Z201" s="169"/>
      <c r="AA201" s="170"/>
      <c r="AB201" s="170"/>
      <c r="AC201" s="170"/>
      <c r="AD201" s="171"/>
      <c r="AE201" s="168"/>
      <c r="AF201" s="54" t="str">
        <f t="shared" si="112"/>
        <v/>
      </c>
      <c r="AS201" s="56">
        <f t="shared" ref="AS201:AS264" si="124">IF($O201="",0,IF(AND($O201&lt;&gt;"",$B$29&lt;&gt;"",$Q201&lt;1,$P201&lt;=$E$41,$P201&gt;=$E$38,$AS$4="",($AY200+$B$29)&lt;=$I$23),IF($Q201&lt;1,(1-$Q201)*$B$29,IF($Q201="",$B$29,0)),0))</f>
        <v>0</v>
      </c>
      <c r="AT201" s="56">
        <f t="shared" ref="AT201:AT264" si="125">IF($O201="",0,IF(AND($O201&lt;&gt;"",$C$29&lt;&gt;"",$R201&lt;1,$P201+1&lt;=$E$41,$P201+1&gt;=$E$38,$AS$4="",($AY200+$AS201+$C$29)&lt;=$I$23),IF($R201&lt;1,(1-$R201)*$C$29,IF($R201="",$C$29,0)),0))</f>
        <v>0</v>
      </c>
      <c r="AU201" s="56">
        <f t="shared" ref="AU201:AU264" si="126">IF($O201="",0,IF(AND($O201&lt;&gt;"",$D$29&lt;&gt;"",$S201&lt;1,$P201+2&lt;=$E$41,$P201+2&gt;=$E$38,$AS$4="",($AY200+SUM($AS201:$AT201)+$D$29)&lt;=$I$23),IF($S201&lt;1,(1-$S201)*$D$29,IF($S201="",$D$29,0)),0))</f>
        <v>0</v>
      </c>
      <c r="AV201" s="56">
        <f t="shared" ref="AV201:AV264" si="127">IF($O201="",0,IF(AND($O201&lt;&gt;"",$E$29&lt;&gt;"",$T201&lt;1,$P201+3&lt;=$E$41,$P201+3&gt;=$E$38,$AS$4="",($AY200+SUM($AS201:$AU201)+$E$29)&lt;=$I$23),IF($T201&lt;1,(1-$T201)*$E$29,IF($T201="",$E$29,0)),0))</f>
        <v>0</v>
      </c>
      <c r="AW201" s="56">
        <f t="shared" ref="AW201:AW264" si="128">IF($O201="",0,IF(AND($O201&lt;&gt;"",$F$29&lt;&gt;"",$U201&lt;1,$P201+4&lt;=$E$41,$P201+4&gt;=$E$38,$AS$4="",($AY200+SUM($AS201:$AV201)+$F$29)&lt;=$I$23),IF($U201&lt;1,(1-$U201)*$F$29,IF($U201="",$F$29,0)),0))</f>
        <v>0</v>
      </c>
      <c r="AX201" s="57">
        <f t="shared" si="113"/>
        <v>0</v>
      </c>
      <c r="AY201" s="57">
        <f>SUM($AX$7:AX201)</f>
        <v>0</v>
      </c>
      <c r="AZ201" s="56">
        <f t="shared" si="116"/>
        <v>0</v>
      </c>
      <c r="BA201" s="56">
        <f t="shared" si="117"/>
        <v>0</v>
      </c>
      <c r="BB201" s="56">
        <f t="shared" si="118"/>
        <v>0</v>
      </c>
      <c r="BC201" s="56">
        <f t="shared" si="119"/>
        <v>0</v>
      </c>
      <c r="BD201" s="56">
        <f t="shared" si="120"/>
        <v>0</v>
      </c>
      <c r="BE201" s="57">
        <f t="shared" si="114"/>
        <v>0</v>
      </c>
      <c r="BF201" s="57">
        <f>SUM($BE$7:BE201)</f>
        <v>0</v>
      </c>
      <c r="BH201" s="58" t="str">
        <f t="shared" si="102"/>
        <v/>
      </c>
      <c r="BI201" s="58" t="str">
        <f t="shared" si="103"/>
        <v/>
      </c>
      <c r="BJ201" s="58" t="str">
        <f t="shared" si="104"/>
        <v/>
      </c>
      <c r="BK201" s="58" t="str">
        <f t="shared" si="105"/>
        <v/>
      </c>
      <c r="BL201" s="58" t="str">
        <f t="shared" si="106"/>
        <v/>
      </c>
      <c r="BN201" s="58" t="str">
        <f t="shared" si="107"/>
        <v/>
      </c>
      <c r="BO201" s="58" t="str">
        <f t="shared" si="108"/>
        <v/>
      </c>
      <c r="BP201" s="58" t="str">
        <f t="shared" si="109"/>
        <v/>
      </c>
      <c r="BQ201" s="58" t="str">
        <f t="shared" si="110"/>
        <v/>
      </c>
      <c r="BR201" s="58" t="str">
        <f t="shared" si="111"/>
        <v/>
      </c>
    </row>
    <row r="202" spans="15:70" x14ac:dyDescent="0.2">
      <c r="O202" s="47" t="str">
        <f t="shared" si="121"/>
        <v/>
      </c>
      <c r="P202" s="53" t="str">
        <f t="shared" si="122"/>
        <v/>
      </c>
      <c r="Q202" s="169"/>
      <c r="R202" s="170"/>
      <c r="S202" s="170"/>
      <c r="T202" s="170"/>
      <c r="U202" s="171"/>
      <c r="V202" s="168"/>
      <c r="X202" s="47" t="str">
        <f t="shared" si="115"/>
        <v/>
      </c>
      <c r="Y202" s="53" t="str">
        <f t="shared" si="123"/>
        <v/>
      </c>
      <c r="Z202" s="169"/>
      <c r="AA202" s="170"/>
      <c r="AB202" s="170"/>
      <c r="AC202" s="170"/>
      <c r="AD202" s="171"/>
      <c r="AE202" s="168"/>
      <c r="AF202" s="54" t="str">
        <f t="shared" si="112"/>
        <v/>
      </c>
      <c r="AS202" s="56">
        <f t="shared" si="124"/>
        <v>0</v>
      </c>
      <c r="AT202" s="56">
        <f t="shared" si="125"/>
        <v>0</v>
      </c>
      <c r="AU202" s="56">
        <f t="shared" si="126"/>
        <v>0</v>
      </c>
      <c r="AV202" s="56">
        <f t="shared" si="127"/>
        <v>0</v>
      </c>
      <c r="AW202" s="56">
        <f t="shared" si="128"/>
        <v>0</v>
      </c>
      <c r="AX202" s="57">
        <f t="shared" si="113"/>
        <v>0</v>
      </c>
      <c r="AY202" s="57">
        <f>SUM($AX$7:AX202)</f>
        <v>0</v>
      </c>
      <c r="AZ202" s="56">
        <f t="shared" si="116"/>
        <v>0</v>
      </c>
      <c r="BA202" s="56">
        <f t="shared" si="117"/>
        <v>0</v>
      </c>
      <c r="BB202" s="56">
        <f t="shared" si="118"/>
        <v>0</v>
      </c>
      <c r="BC202" s="56">
        <f t="shared" si="119"/>
        <v>0</v>
      </c>
      <c r="BD202" s="56">
        <f t="shared" si="120"/>
        <v>0</v>
      </c>
      <c r="BE202" s="57">
        <f t="shared" si="114"/>
        <v>0</v>
      </c>
      <c r="BF202" s="57">
        <f>SUM($BE$7:BE202)</f>
        <v>0</v>
      </c>
      <c r="BH202" s="58" t="str">
        <f t="shared" si="102"/>
        <v/>
      </c>
      <c r="BI202" s="58" t="str">
        <f t="shared" si="103"/>
        <v/>
      </c>
      <c r="BJ202" s="58" t="str">
        <f t="shared" si="104"/>
        <v/>
      </c>
      <c r="BK202" s="58" t="str">
        <f t="shared" si="105"/>
        <v/>
      </c>
      <c r="BL202" s="58" t="str">
        <f t="shared" si="106"/>
        <v/>
      </c>
      <c r="BN202" s="58" t="str">
        <f t="shared" si="107"/>
        <v/>
      </c>
      <c r="BO202" s="58" t="str">
        <f t="shared" si="108"/>
        <v/>
      </c>
      <c r="BP202" s="58" t="str">
        <f t="shared" si="109"/>
        <v/>
      </c>
      <c r="BQ202" s="58" t="str">
        <f t="shared" si="110"/>
        <v/>
      </c>
      <c r="BR202" s="58" t="str">
        <f t="shared" si="111"/>
        <v/>
      </c>
    </row>
    <row r="203" spans="15:70" x14ac:dyDescent="0.2">
      <c r="O203" s="47" t="str">
        <f t="shared" si="121"/>
        <v/>
      </c>
      <c r="P203" s="53" t="str">
        <f t="shared" si="122"/>
        <v/>
      </c>
      <c r="Q203" s="169"/>
      <c r="R203" s="170"/>
      <c r="S203" s="170"/>
      <c r="T203" s="170"/>
      <c r="U203" s="171"/>
      <c r="V203" s="168"/>
      <c r="X203" s="47" t="str">
        <f t="shared" si="115"/>
        <v/>
      </c>
      <c r="Y203" s="53" t="str">
        <f t="shared" si="123"/>
        <v/>
      </c>
      <c r="Z203" s="169"/>
      <c r="AA203" s="170"/>
      <c r="AB203" s="170"/>
      <c r="AC203" s="170"/>
      <c r="AD203" s="171"/>
      <c r="AE203" s="168"/>
      <c r="AF203" s="54" t="str">
        <f t="shared" si="112"/>
        <v/>
      </c>
      <c r="AS203" s="56">
        <f t="shared" si="124"/>
        <v>0</v>
      </c>
      <c r="AT203" s="56">
        <f t="shared" si="125"/>
        <v>0</v>
      </c>
      <c r="AU203" s="56">
        <f t="shared" si="126"/>
        <v>0</v>
      </c>
      <c r="AV203" s="56">
        <f t="shared" si="127"/>
        <v>0</v>
      </c>
      <c r="AW203" s="56">
        <f t="shared" si="128"/>
        <v>0</v>
      </c>
      <c r="AX203" s="57">
        <f t="shared" si="113"/>
        <v>0</v>
      </c>
      <c r="AY203" s="57">
        <f>SUM($AX$7:AX203)</f>
        <v>0</v>
      </c>
      <c r="AZ203" s="56">
        <f t="shared" si="116"/>
        <v>0</v>
      </c>
      <c r="BA203" s="56">
        <f t="shared" si="117"/>
        <v>0</v>
      </c>
      <c r="BB203" s="56">
        <f t="shared" si="118"/>
        <v>0</v>
      </c>
      <c r="BC203" s="56">
        <f t="shared" si="119"/>
        <v>0</v>
      </c>
      <c r="BD203" s="56">
        <f t="shared" si="120"/>
        <v>0</v>
      </c>
      <c r="BE203" s="57">
        <f t="shared" si="114"/>
        <v>0</v>
      </c>
      <c r="BF203" s="57">
        <f>SUM($BE$7:BE203)</f>
        <v>0</v>
      </c>
      <c r="BH203" s="58" t="str">
        <f t="shared" si="102"/>
        <v/>
      </c>
      <c r="BI203" s="58" t="str">
        <f t="shared" si="103"/>
        <v/>
      </c>
      <c r="BJ203" s="58" t="str">
        <f t="shared" si="104"/>
        <v/>
      </c>
      <c r="BK203" s="58" t="str">
        <f t="shared" si="105"/>
        <v/>
      </c>
      <c r="BL203" s="58" t="str">
        <f t="shared" si="106"/>
        <v/>
      </c>
      <c r="BN203" s="58" t="str">
        <f t="shared" si="107"/>
        <v/>
      </c>
      <c r="BO203" s="58" t="str">
        <f t="shared" si="108"/>
        <v/>
      </c>
      <c r="BP203" s="58" t="str">
        <f t="shared" si="109"/>
        <v/>
      </c>
      <c r="BQ203" s="58" t="str">
        <f t="shared" si="110"/>
        <v/>
      </c>
      <c r="BR203" s="58" t="str">
        <f t="shared" si="111"/>
        <v/>
      </c>
    </row>
    <row r="204" spans="15:70" x14ac:dyDescent="0.2">
      <c r="O204" s="47" t="str">
        <f t="shared" si="121"/>
        <v/>
      </c>
      <c r="P204" s="53" t="str">
        <f t="shared" si="122"/>
        <v/>
      </c>
      <c r="Q204" s="169"/>
      <c r="R204" s="170"/>
      <c r="S204" s="170"/>
      <c r="T204" s="170"/>
      <c r="U204" s="171"/>
      <c r="V204" s="168"/>
      <c r="X204" s="47" t="str">
        <f t="shared" si="115"/>
        <v/>
      </c>
      <c r="Y204" s="53" t="str">
        <f t="shared" si="123"/>
        <v/>
      </c>
      <c r="Z204" s="169"/>
      <c r="AA204" s="170"/>
      <c r="AB204" s="170"/>
      <c r="AC204" s="170"/>
      <c r="AD204" s="171"/>
      <c r="AE204" s="168"/>
      <c r="AF204" s="54" t="str">
        <f t="shared" si="112"/>
        <v/>
      </c>
      <c r="AS204" s="56">
        <f t="shared" si="124"/>
        <v>0</v>
      </c>
      <c r="AT204" s="56">
        <f t="shared" si="125"/>
        <v>0</v>
      </c>
      <c r="AU204" s="56">
        <f t="shared" si="126"/>
        <v>0</v>
      </c>
      <c r="AV204" s="56">
        <f t="shared" si="127"/>
        <v>0</v>
      </c>
      <c r="AW204" s="56">
        <f t="shared" si="128"/>
        <v>0</v>
      </c>
      <c r="AX204" s="57">
        <f t="shared" si="113"/>
        <v>0</v>
      </c>
      <c r="AY204" s="57">
        <f>SUM($AX$7:AX204)</f>
        <v>0</v>
      </c>
      <c r="AZ204" s="56">
        <f t="shared" si="116"/>
        <v>0</v>
      </c>
      <c r="BA204" s="56">
        <f t="shared" si="117"/>
        <v>0</v>
      </c>
      <c r="BB204" s="56">
        <f t="shared" si="118"/>
        <v>0</v>
      </c>
      <c r="BC204" s="56">
        <f t="shared" si="119"/>
        <v>0</v>
      </c>
      <c r="BD204" s="56">
        <f t="shared" si="120"/>
        <v>0</v>
      </c>
      <c r="BE204" s="57">
        <f t="shared" si="114"/>
        <v>0</v>
      </c>
      <c r="BF204" s="57">
        <f>SUM($BE$7:BE204)</f>
        <v>0</v>
      </c>
      <c r="BH204" s="58" t="str">
        <f t="shared" si="102"/>
        <v/>
      </c>
      <c r="BI204" s="58" t="str">
        <f t="shared" si="103"/>
        <v/>
      </c>
      <c r="BJ204" s="58" t="str">
        <f t="shared" si="104"/>
        <v/>
      </c>
      <c r="BK204" s="58" t="str">
        <f t="shared" si="105"/>
        <v/>
      </c>
      <c r="BL204" s="58" t="str">
        <f t="shared" si="106"/>
        <v/>
      </c>
      <c r="BN204" s="58" t="str">
        <f t="shared" si="107"/>
        <v/>
      </c>
      <c r="BO204" s="58" t="str">
        <f t="shared" si="108"/>
        <v/>
      </c>
      <c r="BP204" s="58" t="str">
        <f t="shared" si="109"/>
        <v/>
      </c>
      <c r="BQ204" s="58" t="str">
        <f t="shared" si="110"/>
        <v/>
      </c>
      <c r="BR204" s="58" t="str">
        <f t="shared" si="111"/>
        <v/>
      </c>
    </row>
    <row r="205" spans="15:70" x14ac:dyDescent="0.2">
      <c r="O205" s="47" t="str">
        <f t="shared" si="121"/>
        <v/>
      </c>
      <c r="P205" s="53" t="str">
        <f t="shared" si="122"/>
        <v/>
      </c>
      <c r="Q205" s="169"/>
      <c r="R205" s="170"/>
      <c r="S205" s="170"/>
      <c r="T205" s="170"/>
      <c r="U205" s="171"/>
      <c r="V205" s="168"/>
      <c r="X205" s="47" t="str">
        <f t="shared" si="115"/>
        <v/>
      </c>
      <c r="Y205" s="53" t="str">
        <f t="shared" si="123"/>
        <v/>
      </c>
      <c r="Z205" s="169"/>
      <c r="AA205" s="170"/>
      <c r="AB205" s="170"/>
      <c r="AC205" s="170"/>
      <c r="AD205" s="171"/>
      <c r="AE205" s="168"/>
      <c r="AF205" s="54" t="str">
        <f t="shared" si="112"/>
        <v/>
      </c>
      <c r="AS205" s="56">
        <f t="shared" si="124"/>
        <v>0</v>
      </c>
      <c r="AT205" s="56">
        <f t="shared" si="125"/>
        <v>0</v>
      </c>
      <c r="AU205" s="56">
        <f t="shared" si="126"/>
        <v>0</v>
      </c>
      <c r="AV205" s="56">
        <f t="shared" si="127"/>
        <v>0</v>
      </c>
      <c r="AW205" s="56">
        <f t="shared" si="128"/>
        <v>0</v>
      </c>
      <c r="AX205" s="57">
        <f t="shared" si="113"/>
        <v>0</v>
      </c>
      <c r="AY205" s="57">
        <f>SUM($AX$7:AX205)</f>
        <v>0</v>
      </c>
      <c r="AZ205" s="56">
        <f t="shared" si="116"/>
        <v>0</v>
      </c>
      <c r="BA205" s="56">
        <f t="shared" si="117"/>
        <v>0</v>
      </c>
      <c r="BB205" s="56">
        <f t="shared" si="118"/>
        <v>0</v>
      </c>
      <c r="BC205" s="56">
        <f t="shared" si="119"/>
        <v>0</v>
      </c>
      <c r="BD205" s="56">
        <f t="shared" si="120"/>
        <v>0</v>
      </c>
      <c r="BE205" s="57">
        <f t="shared" si="114"/>
        <v>0</v>
      </c>
      <c r="BF205" s="57">
        <f>SUM($BE$7:BE205)</f>
        <v>0</v>
      </c>
      <c r="BH205" s="58" t="str">
        <f t="shared" si="102"/>
        <v/>
      </c>
      <c r="BI205" s="58" t="str">
        <f t="shared" si="103"/>
        <v/>
      </c>
      <c r="BJ205" s="58" t="str">
        <f t="shared" si="104"/>
        <v/>
      </c>
      <c r="BK205" s="58" t="str">
        <f t="shared" si="105"/>
        <v/>
      </c>
      <c r="BL205" s="58" t="str">
        <f t="shared" si="106"/>
        <v/>
      </c>
      <c r="BN205" s="58" t="str">
        <f t="shared" si="107"/>
        <v/>
      </c>
      <c r="BO205" s="58" t="str">
        <f t="shared" si="108"/>
        <v/>
      </c>
      <c r="BP205" s="58" t="str">
        <f t="shared" si="109"/>
        <v/>
      </c>
      <c r="BQ205" s="58" t="str">
        <f t="shared" si="110"/>
        <v/>
      </c>
      <c r="BR205" s="58" t="str">
        <f t="shared" si="111"/>
        <v/>
      </c>
    </row>
    <row r="206" spans="15:70" x14ac:dyDescent="0.2">
      <c r="O206" s="47" t="str">
        <f t="shared" si="121"/>
        <v/>
      </c>
      <c r="P206" s="53" t="str">
        <f t="shared" si="122"/>
        <v/>
      </c>
      <c r="Q206" s="169"/>
      <c r="R206" s="170"/>
      <c r="S206" s="170"/>
      <c r="T206" s="170"/>
      <c r="U206" s="171"/>
      <c r="V206" s="168"/>
      <c r="X206" s="47" t="str">
        <f t="shared" si="115"/>
        <v/>
      </c>
      <c r="Y206" s="53" t="str">
        <f t="shared" si="123"/>
        <v/>
      </c>
      <c r="Z206" s="169"/>
      <c r="AA206" s="170"/>
      <c r="AB206" s="170"/>
      <c r="AC206" s="170"/>
      <c r="AD206" s="171"/>
      <c r="AE206" s="168"/>
      <c r="AF206" s="54" t="str">
        <f t="shared" si="112"/>
        <v/>
      </c>
      <c r="AS206" s="56">
        <f t="shared" si="124"/>
        <v>0</v>
      </c>
      <c r="AT206" s="56">
        <f t="shared" si="125"/>
        <v>0</v>
      </c>
      <c r="AU206" s="56">
        <f t="shared" si="126"/>
        <v>0</v>
      </c>
      <c r="AV206" s="56">
        <f t="shared" si="127"/>
        <v>0</v>
      </c>
      <c r="AW206" s="56">
        <f t="shared" si="128"/>
        <v>0</v>
      </c>
      <c r="AX206" s="57">
        <f t="shared" si="113"/>
        <v>0</v>
      </c>
      <c r="AY206" s="57">
        <f>SUM($AX$7:AX206)</f>
        <v>0</v>
      </c>
      <c r="AZ206" s="56">
        <f t="shared" si="116"/>
        <v>0</v>
      </c>
      <c r="BA206" s="56">
        <f t="shared" si="117"/>
        <v>0</v>
      </c>
      <c r="BB206" s="56">
        <f t="shared" si="118"/>
        <v>0</v>
      </c>
      <c r="BC206" s="56">
        <f t="shared" si="119"/>
        <v>0</v>
      </c>
      <c r="BD206" s="56">
        <f t="shared" si="120"/>
        <v>0</v>
      </c>
      <c r="BE206" s="57">
        <f t="shared" si="114"/>
        <v>0</v>
      </c>
      <c r="BF206" s="57">
        <f>SUM($BE$7:BE206)</f>
        <v>0</v>
      </c>
      <c r="BH206" s="58" t="str">
        <f t="shared" si="102"/>
        <v/>
      </c>
      <c r="BI206" s="58" t="str">
        <f t="shared" si="103"/>
        <v/>
      </c>
      <c r="BJ206" s="58" t="str">
        <f t="shared" si="104"/>
        <v/>
      </c>
      <c r="BK206" s="58" t="str">
        <f t="shared" si="105"/>
        <v/>
      </c>
      <c r="BL206" s="58" t="str">
        <f t="shared" si="106"/>
        <v/>
      </c>
      <c r="BN206" s="58" t="str">
        <f t="shared" si="107"/>
        <v/>
      </c>
      <c r="BO206" s="58" t="str">
        <f t="shared" si="108"/>
        <v/>
      </c>
      <c r="BP206" s="58" t="str">
        <f t="shared" si="109"/>
        <v/>
      </c>
      <c r="BQ206" s="58" t="str">
        <f t="shared" si="110"/>
        <v/>
      </c>
      <c r="BR206" s="58" t="str">
        <f t="shared" si="111"/>
        <v/>
      </c>
    </row>
    <row r="207" spans="15:70" x14ac:dyDescent="0.2">
      <c r="O207" s="47" t="str">
        <f t="shared" si="121"/>
        <v/>
      </c>
      <c r="P207" s="53" t="str">
        <f t="shared" si="122"/>
        <v/>
      </c>
      <c r="Q207" s="169"/>
      <c r="R207" s="170"/>
      <c r="S207" s="170"/>
      <c r="T207" s="170"/>
      <c r="U207" s="171"/>
      <c r="V207" s="168"/>
      <c r="X207" s="47" t="str">
        <f t="shared" si="115"/>
        <v/>
      </c>
      <c r="Y207" s="53" t="str">
        <f t="shared" si="123"/>
        <v/>
      </c>
      <c r="Z207" s="169"/>
      <c r="AA207" s="170"/>
      <c r="AB207" s="170"/>
      <c r="AC207" s="170"/>
      <c r="AD207" s="171"/>
      <c r="AE207" s="168"/>
      <c r="AF207" s="54" t="str">
        <f t="shared" si="112"/>
        <v/>
      </c>
      <c r="AS207" s="56">
        <f t="shared" si="124"/>
        <v>0</v>
      </c>
      <c r="AT207" s="56">
        <f t="shared" si="125"/>
        <v>0</v>
      </c>
      <c r="AU207" s="56">
        <f t="shared" si="126"/>
        <v>0</v>
      </c>
      <c r="AV207" s="56">
        <f t="shared" si="127"/>
        <v>0</v>
      </c>
      <c r="AW207" s="56">
        <f t="shared" si="128"/>
        <v>0</v>
      </c>
      <c r="AX207" s="57">
        <f t="shared" si="113"/>
        <v>0</v>
      </c>
      <c r="AY207" s="57">
        <f>SUM($AX$7:AX207)</f>
        <v>0</v>
      </c>
      <c r="AZ207" s="56">
        <f t="shared" si="116"/>
        <v>0</v>
      </c>
      <c r="BA207" s="56">
        <f t="shared" si="117"/>
        <v>0</v>
      </c>
      <c r="BB207" s="56">
        <f t="shared" si="118"/>
        <v>0</v>
      </c>
      <c r="BC207" s="56">
        <f t="shared" si="119"/>
        <v>0</v>
      </c>
      <c r="BD207" s="56">
        <f t="shared" si="120"/>
        <v>0</v>
      </c>
      <c r="BE207" s="57">
        <f t="shared" si="114"/>
        <v>0</v>
      </c>
      <c r="BF207" s="57">
        <f>SUM($BE$7:BE207)</f>
        <v>0</v>
      </c>
      <c r="BH207" s="58" t="str">
        <f t="shared" si="102"/>
        <v/>
      </c>
      <c r="BI207" s="58" t="str">
        <f t="shared" si="103"/>
        <v/>
      </c>
      <c r="BJ207" s="58" t="str">
        <f t="shared" si="104"/>
        <v/>
      </c>
      <c r="BK207" s="58" t="str">
        <f t="shared" si="105"/>
        <v/>
      </c>
      <c r="BL207" s="58" t="str">
        <f t="shared" si="106"/>
        <v/>
      </c>
      <c r="BN207" s="58" t="str">
        <f t="shared" si="107"/>
        <v/>
      </c>
      <c r="BO207" s="58" t="str">
        <f t="shared" si="108"/>
        <v/>
      </c>
      <c r="BP207" s="58" t="str">
        <f t="shared" si="109"/>
        <v/>
      </c>
      <c r="BQ207" s="58" t="str">
        <f t="shared" si="110"/>
        <v/>
      </c>
      <c r="BR207" s="58" t="str">
        <f t="shared" si="111"/>
        <v/>
      </c>
    </row>
    <row r="208" spans="15:70" x14ac:dyDescent="0.2">
      <c r="O208" s="47" t="str">
        <f t="shared" si="121"/>
        <v/>
      </c>
      <c r="P208" s="53" t="str">
        <f t="shared" si="122"/>
        <v/>
      </c>
      <c r="Q208" s="169"/>
      <c r="R208" s="170"/>
      <c r="S208" s="170"/>
      <c r="T208" s="170"/>
      <c r="U208" s="171"/>
      <c r="V208" s="168"/>
      <c r="X208" s="47" t="str">
        <f t="shared" si="115"/>
        <v/>
      </c>
      <c r="Y208" s="53" t="str">
        <f t="shared" si="123"/>
        <v/>
      </c>
      <c r="Z208" s="169"/>
      <c r="AA208" s="170"/>
      <c r="AB208" s="170"/>
      <c r="AC208" s="170"/>
      <c r="AD208" s="171"/>
      <c r="AE208" s="168"/>
      <c r="AF208" s="54" t="str">
        <f t="shared" si="112"/>
        <v/>
      </c>
      <c r="AS208" s="56">
        <f t="shared" si="124"/>
        <v>0</v>
      </c>
      <c r="AT208" s="56">
        <f t="shared" si="125"/>
        <v>0</v>
      </c>
      <c r="AU208" s="56">
        <f t="shared" si="126"/>
        <v>0</v>
      </c>
      <c r="AV208" s="56">
        <f t="shared" si="127"/>
        <v>0</v>
      </c>
      <c r="AW208" s="56">
        <f t="shared" si="128"/>
        <v>0</v>
      </c>
      <c r="AX208" s="57">
        <f t="shared" si="113"/>
        <v>0</v>
      </c>
      <c r="AY208" s="57">
        <f>SUM($AX$7:AX208)</f>
        <v>0</v>
      </c>
      <c r="AZ208" s="56">
        <f t="shared" si="116"/>
        <v>0</v>
      </c>
      <c r="BA208" s="56">
        <f t="shared" si="117"/>
        <v>0</v>
      </c>
      <c r="BB208" s="56">
        <f t="shared" si="118"/>
        <v>0</v>
      </c>
      <c r="BC208" s="56">
        <f t="shared" si="119"/>
        <v>0</v>
      </c>
      <c r="BD208" s="56">
        <f t="shared" si="120"/>
        <v>0</v>
      </c>
      <c r="BE208" s="57">
        <f t="shared" si="114"/>
        <v>0</v>
      </c>
      <c r="BF208" s="57">
        <f>SUM($BE$7:BE208)</f>
        <v>0</v>
      </c>
      <c r="BH208" s="58" t="str">
        <f t="shared" ref="BH208:BH271" si="129">IF(AS208=0,"",$P208)</f>
        <v/>
      </c>
      <c r="BI208" s="58" t="str">
        <f t="shared" ref="BI208:BI271" si="130">IF(AT208=0,"",$P208+1)</f>
        <v/>
      </c>
      <c r="BJ208" s="58" t="str">
        <f t="shared" ref="BJ208:BJ271" si="131">IF(AU208=0,"",$P208+2)</f>
        <v/>
      </c>
      <c r="BK208" s="58" t="str">
        <f t="shared" ref="BK208:BK271" si="132">IF(AV208=0,"",$P208+3)</f>
        <v/>
      </c>
      <c r="BL208" s="58" t="str">
        <f t="shared" ref="BL208:BL271" si="133">IF(AW208=0,"",$P208+4)</f>
        <v/>
      </c>
      <c r="BN208" s="58" t="str">
        <f t="shared" ref="BN208:BN271" si="134">IF(AZ208=0,"",$Y208)</f>
        <v/>
      </c>
      <c r="BO208" s="58" t="str">
        <f t="shared" ref="BO208:BO271" si="135">IF(BA208=0,"",$Y208+1)</f>
        <v/>
      </c>
      <c r="BP208" s="58" t="str">
        <f t="shared" ref="BP208:BP271" si="136">IF(BB208=0,"",$Y208+2)</f>
        <v/>
      </c>
      <c r="BQ208" s="58" t="str">
        <f t="shared" ref="BQ208:BQ271" si="137">IF(BC208=0,"",$Y208+3)</f>
        <v/>
      </c>
      <c r="BR208" s="58" t="str">
        <f t="shared" ref="BR208:BR271" si="138">IF(BD208=0,"",$Y208+4)</f>
        <v/>
      </c>
    </row>
    <row r="209" spans="15:70" x14ac:dyDescent="0.2">
      <c r="O209" s="47" t="str">
        <f t="shared" si="121"/>
        <v/>
      </c>
      <c r="P209" s="53" t="str">
        <f t="shared" si="122"/>
        <v/>
      </c>
      <c r="Q209" s="169"/>
      <c r="R209" s="170"/>
      <c r="S209" s="170"/>
      <c r="T209" s="170"/>
      <c r="U209" s="171"/>
      <c r="V209" s="168"/>
      <c r="X209" s="47" t="str">
        <f t="shared" si="115"/>
        <v/>
      </c>
      <c r="Y209" s="53" t="str">
        <f t="shared" si="123"/>
        <v/>
      </c>
      <c r="Z209" s="169"/>
      <c r="AA209" s="170"/>
      <c r="AB209" s="170"/>
      <c r="AC209" s="170"/>
      <c r="AD209" s="171"/>
      <c r="AE209" s="168"/>
      <c r="AF209" s="54" t="str">
        <f t="shared" si="112"/>
        <v/>
      </c>
      <c r="AS209" s="56">
        <f t="shared" si="124"/>
        <v>0</v>
      </c>
      <c r="AT209" s="56">
        <f t="shared" si="125"/>
        <v>0</v>
      </c>
      <c r="AU209" s="56">
        <f t="shared" si="126"/>
        <v>0</v>
      </c>
      <c r="AV209" s="56">
        <f t="shared" si="127"/>
        <v>0</v>
      </c>
      <c r="AW209" s="56">
        <f t="shared" si="128"/>
        <v>0</v>
      </c>
      <c r="AX209" s="57">
        <f t="shared" si="113"/>
        <v>0</v>
      </c>
      <c r="AY209" s="57">
        <f>SUM($AX$7:AX209)</f>
        <v>0</v>
      </c>
      <c r="AZ209" s="56">
        <f t="shared" si="116"/>
        <v>0</v>
      </c>
      <c r="BA209" s="56">
        <f t="shared" si="117"/>
        <v>0</v>
      </c>
      <c r="BB209" s="56">
        <f t="shared" si="118"/>
        <v>0</v>
      </c>
      <c r="BC209" s="56">
        <f t="shared" si="119"/>
        <v>0</v>
      </c>
      <c r="BD209" s="56">
        <f t="shared" si="120"/>
        <v>0</v>
      </c>
      <c r="BE209" s="57">
        <f t="shared" si="114"/>
        <v>0</v>
      </c>
      <c r="BF209" s="57">
        <f>SUM($BE$7:BE209)</f>
        <v>0</v>
      </c>
      <c r="BH209" s="58" t="str">
        <f t="shared" si="129"/>
        <v/>
      </c>
      <c r="BI209" s="58" t="str">
        <f t="shared" si="130"/>
        <v/>
      </c>
      <c r="BJ209" s="58" t="str">
        <f t="shared" si="131"/>
        <v/>
      </c>
      <c r="BK209" s="58" t="str">
        <f t="shared" si="132"/>
        <v/>
      </c>
      <c r="BL209" s="58" t="str">
        <f t="shared" si="133"/>
        <v/>
      </c>
      <c r="BN209" s="58" t="str">
        <f t="shared" si="134"/>
        <v/>
      </c>
      <c r="BO209" s="58" t="str">
        <f t="shared" si="135"/>
        <v/>
      </c>
      <c r="BP209" s="58" t="str">
        <f t="shared" si="136"/>
        <v/>
      </c>
      <c r="BQ209" s="58" t="str">
        <f t="shared" si="137"/>
        <v/>
      </c>
      <c r="BR209" s="58" t="str">
        <f t="shared" si="138"/>
        <v/>
      </c>
    </row>
    <row r="210" spans="15:70" x14ac:dyDescent="0.2">
      <c r="O210" s="47" t="str">
        <f t="shared" si="121"/>
        <v/>
      </c>
      <c r="P210" s="53" t="str">
        <f t="shared" si="122"/>
        <v/>
      </c>
      <c r="Q210" s="169"/>
      <c r="R210" s="170"/>
      <c r="S210" s="170"/>
      <c r="T210" s="170"/>
      <c r="U210" s="171"/>
      <c r="V210" s="168"/>
      <c r="X210" s="47" t="str">
        <f t="shared" si="115"/>
        <v/>
      </c>
      <c r="Y210" s="53" t="str">
        <f t="shared" si="123"/>
        <v/>
      </c>
      <c r="Z210" s="169"/>
      <c r="AA210" s="170"/>
      <c r="AB210" s="170"/>
      <c r="AC210" s="170"/>
      <c r="AD210" s="171"/>
      <c r="AE210" s="168"/>
      <c r="AF210" s="54" t="str">
        <f t="shared" si="112"/>
        <v/>
      </c>
      <c r="AS210" s="56">
        <f t="shared" si="124"/>
        <v>0</v>
      </c>
      <c r="AT210" s="56">
        <f t="shared" si="125"/>
        <v>0</v>
      </c>
      <c r="AU210" s="56">
        <f t="shared" si="126"/>
        <v>0</v>
      </c>
      <c r="AV210" s="56">
        <f t="shared" si="127"/>
        <v>0</v>
      </c>
      <c r="AW210" s="56">
        <f t="shared" si="128"/>
        <v>0</v>
      </c>
      <c r="AX210" s="57">
        <f t="shared" si="113"/>
        <v>0</v>
      </c>
      <c r="AY210" s="57">
        <f>SUM($AX$7:AX210)</f>
        <v>0</v>
      </c>
      <c r="AZ210" s="56">
        <f t="shared" si="116"/>
        <v>0</v>
      </c>
      <c r="BA210" s="56">
        <f t="shared" si="117"/>
        <v>0</v>
      </c>
      <c r="BB210" s="56">
        <f t="shared" si="118"/>
        <v>0</v>
      </c>
      <c r="BC210" s="56">
        <f t="shared" si="119"/>
        <v>0</v>
      </c>
      <c r="BD210" s="56">
        <f t="shared" si="120"/>
        <v>0</v>
      </c>
      <c r="BE210" s="57">
        <f t="shared" si="114"/>
        <v>0</v>
      </c>
      <c r="BF210" s="57">
        <f>SUM($BE$7:BE210)</f>
        <v>0</v>
      </c>
      <c r="BH210" s="58" t="str">
        <f t="shared" si="129"/>
        <v/>
      </c>
      <c r="BI210" s="58" t="str">
        <f t="shared" si="130"/>
        <v/>
      </c>
      <c r="BJ210" s="58" t="str">
        <f t="shared" si="131"/>
        <v/>
      </c>
      <c r="BK210" s="58" t="str">
        <f t="shared" si="132"/>
        <v/>
      </c>
      <c r="BL210" s="58" t="str">
        <f t="shared" si="133"/>
        <v/>
      </c>
      <c r="BN210" s="58" t="str">
        <f t="shared" si="134"/>
        <v/>
      </c>
      <c r="BO210" s="58" t="str">
        <f t="shared" si="135"/>
        <v/>
      </c>
      <c r="BP210" s="58" t="str">
        <f t="shared" si="136"/>
        <v/>
      </c>
      <c r="BQ210" s="58" t="str">
        <f t="shared" si="137"/>
        <v/>
      </c>
      <c r="BR210" s="58" t="str">
        <f t="shared" si="138"/>
        <v/>
      </c>
    </row>
    <row r="211" spans="15:70" x14ac:dyDescent="0.2">
      <c r="O211" s="47" t="str">
        <f t="shared" si="121"/>
        <v/>
      </c>
      <c r="P211" s="53" t="str">
        <f t="shared" si="122"/>
        <v/>
      </c>
      <c r="Q211" s="169"/>
      <c r="R211" s="170"/>
      <c r="S211" s="170"/>
      <c r="T211" s="170"/>
      <c r="U211" s="171"/>
      <c r="V211" s="168"/>
      <c r="X211" s="47" t="str">
        <f t="shared" si="115"/>
        <v/>
      </c>
      <c r="Y211" s="53" t="str">
        <f t="shared" si="123"/>
        <v/>
      </c>
      <c r="Z211" s="169"/>
      <c r="AA211" s="170"/>
      <c r="AB211" s="170"/>
      <c r="AC211" s="170"/>
      <c r="AD211" s="171"/>
      <c r="AE211" s="168"/>
      <c r="AF211" s="54" t="str">
        <f t="shared" si="112"/>
        <v/>
      </c>
      <c r="AS211" s="56">
        <f t="shared" si="124"/>
        <v>0</v>
      </c>
      <c r="AT211" s="56">
        <f t="shared" si="125"/>
        <v>0</v>
      </c>
      <c r="AU211" s="56">
        <f t="shared" si="126"/>
        <v>0</v>
      </c>
      <c r="AV211" s="56">
        <f t="shared" si="127"/>
        <v>0</v>
      </c>
      <c r="AW211" s="56">
        <f t="shared" si="128"/>
        <v>0</v>
      </c>
      <c r="AX211" s="57">
        <f t="shared" si="113"/>
        <v>0</v>
      </c>
      <c r="AY211" s="57">
        <f>SUM($AX$7:AX211)</f>
        <v>0</v>
      </c>
      <c r="AZ211" s="56">
        <f t="shared" si="116"/>
        <v>0</v>
      </c>
      <c r="BA211" s="56">
        <f t="shared" si="117"/>
        <v>0</v>
      </c>
      <c r="BB211" s="56">
        <f t="shared" si="118"/>
        <v>0</v>
      </c>
      <c r="BC211" s="56">
        <f t="shared" si="119"/>
        <v>0</v>
      </c>
      <c r="BD211" s="56">
        <f t="shared" si="120"/>
        <v>0</v>
      </c>
      <c r="BE211" s="57">
        <f t="shared" si="114"/>
        <v>0</v>
      </c>
      <c r="BF211" s="57">
        <f>SUM($BE$7:BE211)</f>
        <v>0</v>
      </c>
      <c r="BH211" s="58" t="str">
        <f t="shared" si="129"/>
        <v/>
      </c>
      <c r="BI211" s="58" t="str">
        <f t="shared" si="130"/>
        <v/>
      </c>
      <c r="BJ211" s="58" t="str">
        <f t="shared" si="131"/>
        <v/>
      </c>
      <c r="BK211" s="58" t="str">
        <f t="shared" si="132"/>
        <v/>
      </c>
      <c r="BL211" s="58" t="str">
        <f t="shared" si="133"/>
        <v/>
      </c>
      <c r="BN211" s="58" t="str">
        <f t="shared" si="134"/>
        <v/>
      </c>
      <c r="BO211" s="58" t="str">
        <f t="shared" si="135"/>
        <v/>
      </c>
      <c r="BP211" s="58" t="str">
        <f t="shared" si="136"/>
        <v/>
      </c>
      <c r="BQ211" s="58" t="str">
        <f t="shared" si="137"/>
        <v/>
      </c>
      <c r="BR211" s="58" t="str">
        <f t="shared" si="138"/>
        <v/>
      </c>
    </row>
    <row r="212" spans="15:70" x14ac:dyDescent="0.2">
      <c r="O212" s="47" t="str">
        <f t="shared" si="121"/>
        <v/>
      </c>
      <c r="P212" s="53" t="str">
        <f t="shared" si="122"/>
        <v/>
      </c>
      <c r="Q212" s="169"/>
      <c r="R212" s="170"/>
      <c r="S212" s="170"/>
      <c r="T212" s="170"/>
      <c r="U212" s="171"/>
      <c r="V212" s="168"/>
      <c r="X212" s="47" t="str">
        <f t="shared" si="115"/>
        <v/>
      </c>
      <c r="Y212" s="53" t="str">
        <f t="shared" si="123"/>
        <v/>
      </c>
      <c r="Z212" s="169"/>
      <c r="AA212" s="170"/>
      <c r="AB212" s="170"/>
      <c r="AC212" s="170"/>
      <c r="AD212" s="171"/>
      <c r="AE212" s="168"/>
      <c r="AF212" s="54" t="str">
        <f t="shared" si="112"/>
        <v/>
      </c>
      <c r="AS212" s="56">
        <f t="shared" si="124"/>
        <v>0</v>
      </c>
      <c r="AT212" s="56">
        <f t="shared" si="125"/>
        <v>0</v>
      </c>
      <c r="AU212" s="56">
        <f t="shared" si="126"/>
        <v>0</v>
      </c>
      <c r="AV212" s="56">
        <f t="shared" si="127"/>
        <v>0</v>
      </c>
      <c r="AW212" s="56">
        <f t="shared" si="128"/>
        <v>0</v>
      </c>
      <c r="AX212" s="57">
        <f t="shared" si="113"/>
        <v>0</v>
      </c>
      <c r="AY212" s="57">
        <f>SUM($AX$7:AX212)</f>
        <v>0</v>
      </c>
      <c r="AZ212" s="56">
        <f t="shared" si="116"/>
        <v>0</v>
      </c>
      <c r="BA212" s="56">
        <f t="shared" si="117"/>
        <v>0</v>
      </c>
      <c r="BB212" s="56">
        <f t="shared" si="118"/>
        <v>0</v>
      </c>
      <c r="BC212" s="56">
        <f t="shared" si="119"/>
        <v>0</v>
      </c>
      <c r="BD212" s="56">
        <f t="shared" si="120"/>
        <v>0</v>
      </c>
      <c r="BE212" s="57">
        <f t="shared" si="114"/>
        <v>0</v>
      </c>
      <c r="BF212" s="57">
        <f>SUM($BE$7:BE212)</f>
        <v>0</v>
      </c>
      <c r="BH212" s="58" t="str">
        <f t="shared" si="129"/>
        <v/>
      </c>
      <c r="BI212" s="58" t="str">
        <f t="shared" si="130"/>
        <v/>
      </c>
      <c r="BJ212" s="58" t="str">
        <f t="shared" si="131"/>
        <v/>
      </c>
      <c r="BK212" s="58" t="str">
        <f t="shared" si="132"/>
        <v/>
      </c>
      <c r="BL212" s="58" t="str">
        <f t="shared" si="133"/>
        <v/>
      </c>
      <c r="BN212" s="58" t="str">
        <f t="shared" si="134"/>
        <v/>
      </c>
      <c r="BO212" s="58" t="str">
        <f t="shared" si="135"/>
        <v/>
      </c>
      <c r="BP212" s="58" t="str">
        <f t="shared" si="136"/>
        <v/>
      </c>
      <c r="BQ212" s="58" t="str">
        <f t="shared" si="137"/>
        <v/>
      </c>
      <c r="BR212" s="58" t="str">
        <f t="shared" si="138"/>
        <v/>
      </c>
    </row>
    <row r="213" spans="15:70" x14ac:dyDescent="0.2">
      <c r="O213" s="47" t="str">
        <f t="shared" si="121"/>
        <v/>
      </c>
      <c r="P213" s="53" t="str">
        <f t="shared" si="122"/>
        <v/>
      </c>
      <c r="Q213" s="169"/>
      <c r="R213" s="170"/>
      <c r="S213" s="170"/>
      <c r="T213" s="170"/>
      <c r="U213" s="171"/>
      <c r="V213" s="168"/>
      <c r="X213" s="47" t="str">
        <f t="shared" si="115"/>
        <v/>
      </c>
      <c r="Y213" s="53" t="str">
        <f t="shared" si="123"/>
        <v/>
      </c>
      <c r="Z213" s="169"/>
      <c r="AA213" s="170"/>
      <c r="AB213" s="170"/>
      <c r="AC213" s="170"/>
      <c r="AD213" s="171"/>
      <c r="AE213" s="168"/>
      <c r="AF213" s="54" t="str">
        <f t="shared" si="112"/>
        <v/>
      </c>
      <c r="AS213" s="56">
        <f t="shared" si="124"/>
        <v>0</v>
      </c>
      <c r="AT213" s="56">
        <f t="shared" si="125"/>
        <v>0</v>
      </c>
      <c r="AU213" s="56">
        <f t="shared" si="126"/>
        <v>0</v>
      </c>
      <c r="AV213" s="56">
        <f t="shared" si="127"/>
        <v>0</v>
      </c>
      <c r="AW213" s="56">
        <f t="shared" si="128"/>
        <v>0</v>
      </c>
      <c r="AX213" s="57">
        <f t="shared" si="113"/>
        <v>0</v>
      </c>
      <c r="AY213" s="57">
        <f>SUM($AX$7:AX213)</f>
        <v>0</v>
      </c>
      <c r="AZ213" s="56">
        <f t="shared" si="116"/>
        <v>0</v>
      </c>
      <c r="BA213" s="56">
        <f t="shared" si="117"/>
        <v>0</v>
      </c>
      <c r="BB213" s="56">
        <f t="shared" si="118"/>
        <v>0</v>
      </c>
      <c r="BC213" s="56">
        <f t="shared" si="119"/>
        <v>0</v>
      </c>
      <c r="BD213" s="56">
        <f t="shared" si="120"/>
        <v>0</v>
      </c>
      <c r="BE213" s="57">
        <f t="shared" si="114"/>
        <v>0</v>
      </c>
      <c r="BF213" s="57">
        <f>SUM($BE$7:BE213)</f>
        <v>0</v>
      </c>
      <c r="BH213" s="58" t="str">
        <f t="shared" si="129"/>
        <v/>
      </c>
      <c r="BI213" s="58" t="str">
        <f t="shared" si="130"/>
        <v/>
      </c>
      <c r="BJ213" s="58" t="str">
        <f t="shared" si="131"/>
        <v/>
      </c>
      <c r="BK213" s="58" t="str">
        <f t="shared" si="132"/>
        <v/>
      </c>
      <c r="BL213" s="58" t="str">
        <f t="shared" si="133"/>
        <v/>
      </c>
      <c r="BN213" s="58" t="str">
        <f t="shared" si="134"/>
        <v/>
      </c>
      <c r="BO213" s="58" t="str">
        <f t="shared" si="135"/>
        <v/>
      </c>
      <c r="BP213" s="58" t="str">
        <f t="shared" si="136"/>
        <v/>
      </c>
      <c r="BQ213" s="58" t="str">
        <f t="shared" si="137"/>
        <v/>
      </c>
      <c r="BR213" s="58" t="str">
        <f t="shared" si="138"/>
        <v/>
      </c>
    </row>
    <row r="214" spans="15:70" x14ac:dyDescent="0.2">
      <c r="O214" s="47" t="str">
        <f t="shared" si="121"/>
        <v/>
      </c>
      <c r="P214" s="53" t="str">
        <f t="shared" si="122"/>
        <v/>
      </c>
      <c r="Q214" s="169"/>
      <c r="R214" s="170"/>
      <c r="S214" s="170"/>
      <c r="T214" s="170"/>
      <c r="U214" s="171"/>
      <c r="V214" s="168"/>
      <c r="X214" s="47" t="str">
        <f t="shared" si="115"/>
        <v/>
      </c>
      <c r="Y214" s="53" t="str">
        <f t="shared" si="123"/>
        <v/>
      </c>
      <c r="Z214" s="169"/>
      <c r="AA214" s="170"/>
      <c r="AB214" s="170"/>
      <c r="AC214" s="170"/>
      <c r="AD214" s="171"/>
      <c r="AE214" s="168"/>
      <c r="AF214" s="54" t="str">
        <f t="shared" si="112"/>
        <v/>
      </c>
      <c r="AS214" s="56">
        <f t="shared" si="124"/>
        <v>0</v>
      </c>
      <c r="AT214" s="56">
        <f t="shared" si="125"/>
        <v>0</v>
      </c>
      <c r="AU214" s="56">
        <f t="shared" si="126"/>
        <v>0</v>
      </c>
      <c r="AV214" s="56">
        <f t="shared" si="127"/>
        <v>0</v>
      </c>
      <c r="AW214" s="56">
        <f t="shared" si="128"/>
        <v>0</v>
      </c>
      <c r="AX214" s="57">
        <f t="shared" si="113"/>
        <v>0</v>
      </c>
      <c r="AY214" s="57">
        <f>SUM($AX$7:AX214)</f>
        <v>0</v>
      </c>
      <c r="AZ214" s="56">
        <f t="shared" si="116"/>
        <v>0</v>
      </c>
      <c r="BA214" s="56">
        <f t="shared" si="117"/>
        <v>0</v>
      </c>
      <c r="BB214" s="56">
        <f t="shared" si="118"/>
        <v>0</v>
      </c>
      <c r="BC214" s="56">
        <f t="shared" si="119"/>
        <v>0</v>
      </c>
      <c r="BD214" s="56">
        <f t="shared" si="120"/>
        <v>0</v>
      </c>
      <c r="BE214" s="57">
        <f t="shared" si="114"/>
        <v>0</v>
      </c>
      <c r="BF214" s="57">
        <f>SUM($BE$7:BE214)</f>
        <v>0</v>
      </c>
      <c r="BH214" s="58" t="str">
        <f t="shared" si="129"/>
        <v/>
      </c>
      <c r="BI214" s="58" t="str">
        <f t="shared" si="130"/>
        <v/>
      </c>
      <c r="BJ214" s="58" t="str">
        <f t="shared" si="131"/>
        <v/>
      </c>
      <c r="BK214" s="58" t="str">
        <f t="shared" si="132"/>
        <v/>
      </c>
      <c r="BL214" s="58" t="str">
        <f t="shared" si="133"/>
        <v/>
      </c>
      <c r="BN214" s="58" t="str">
        <f t="shared" si="134"/>
        <v/>
      </c>
      <c r="BO214" s="58" t="str">
        <f t="shared" si="135"/>
        <v/>
      </c>
      <c r="BP214" s="58" t="str">
        <f t="shared" si="136"/>
        <v/>
      </c>
      <c r="BQ214" s="58" t="str">
        <f t="shared" si="137"/>
        <v/>
      </c>
      <c r="BR214" s="58" t="str">
        <f t="shared" si="138"/>
        <v/>
      </c>
    </row>
    <row r="215" spans="15:70" x14ac:dyDescent="0.2">
      <c r="O215" s="47" t="str">
        <f t="shared" si="121"/>
        <v/>
      </c>
      <c r="P215" s="53" t="str">
        <f t="shared" si="122"/>
        <v/>
      </c>
      <c r="Q215" s="169"/>
      <c r="R215" s="170"/>
      <c r="S215" s="170"/>
      <c r="T215" s="170"/>
      <c r="U215" s="171"/>
      <c r="V215" s="168"/>
      <c r="X215" s="47" t="str">
        <f t="shared" si="115"/>
        <v/>
      </c>
      <c r="Y215" s="53" t="str">
        <f t="shared" si="123"/>
        <v/>
      </c>
      <c r="Z215" s="169"/>
      <c r="AA215" s="170"/>
      <c r="AB215" s="170"/>
      <c r="AC215" s="170"/>
      <c r="AD215" s="171"/>
      <c r="AE215" s="168"/>
      <c r="AF215" s="54" t="str">
        <f t="shared" si="112"/>
        <v/>
      </c>
      <c r="AS215" s="56">
        <f t="shared" si="124"/>
        <v>0</v>
      </c>
      <c r="AT215" s="56">
        <f t="shared" si="125"/>
        <v>0</v>
      </c>
      <c r="AU215" s="56">
        <f t="shared" si="126"/>
        <v>0</v>
      </c>
      <c r="AV215" s="56">
        <f t="shared" si="127"/>
        <v>0</v>
      </c>
      <c r="AW215" s="56">
        <f t="shared" si="128"/>
        <v>0</v>
      </c>
      <c r="AX215" s="57">
        <f t="shared" si="113"/>
        <v>0</v>
      </c>
      <c r="AY215" s="57">
        <f>SUM($AX$7:AX215)</f>
        <v>0</v>
      </c>
      <c r="AZ215" s="56">
        <f t="shared" si="116"/>
        <v>0</v>
      </c>
      <c r="BA215" s="56">
        <f t="shared" si="117"/>
        <v>0</v>
      </c>
      <c r="BB215" s="56">
        <f t="shared" si="118"/>
        <v>0</v>
      </c>
      <c r="BC215" s="56">
        <f t="shared" si="119"/>
        <v>0</v>
      </c>
      <c r="BD215" s="56">
        <f t="shared" si="120"/>
        <v>0</v>
      </c>
      <c r="BE215" s="57">
        <f t="shared" si="114"/>
        <v>0</v>
      </c>
      <c r="BF215" s="57">
        <f>SUM($BE$7:BE215)</f>
        <v>0</v>
      </c>
      <c r="BH215" s="58" t="str">
        <f t="shared" si="129"/>
        <v/>
      </c>
      <c r="BI215" s="58" t="str">
        <f t="shared" si="130"/>
        <v/>
      </c>
      <c r="BJ215" s="58" t="str">
        <f t="shared" si="131"/>
        <v/>
      </c>
      <c r="BK215" s="58" t="str">
        <f t="shared" si="132"/>
        <v/>
      </c>
      <c r="BL215" s="58" t="str">
        <f t="shared" si="133"/>
        <v/>
      </c>
      <c r="BN215" s="58" t="str">
        <f t="shared" si="134"/>
        <v/>
      </c>
      <c r="BO215" s="58" t="str">
        <f t="shared" si="135"/>
        <v/>
      </c>
      <c r="BP215" s="58" t="str">
        <f t="shared" si="136"/>
        <v/>
      </c>
      <c r="BQ215" s="58" t="str">
        <f t="shared" si="137"/>
        <v/>
      </c>
      <c r="BR215" s="58" t="str">
        <f t="shared" si="138"/>
        <v/>
      </c>
    </row>
    <row r="216" spans="15:70" x14ac:dyDescent="0.2">
      <c r="O216" s="47" t="str">
        <f t="shared" si="121"/>
        <v/>
      </c>
      <c r="P216" s="53" t="str">
        <f t="shared" si="122"/>
        <v/>
      </c>
      <c r="Q216" s="169"/>
      <c r="R216" s="170"/>
      <c r="S216" s="170"/>
      <c r="T216" s="170"/>
      <c r="U216" s="171"/>
      <c r="V216" s="168"/>
      <c r="X216" s="47" t="str">
        <f t="shared" si="115"/>
        <v/>
      </c>
      <c r="Y216" s="53" t="str">
        <f t="shared" si="123"/>
        <v/>
      </c>
      <c r="Z216" s="169"/>
      <c r="AA216" s="170"/>
      <c r="AB216" s="170"/>
      <c r="AC216" s="170"/>
      <c r="AD216" s="171"/>
      <c r="AE216" s="168"/>
      <c r="AF216" s="54" t="str">
        <f t="shared" si="112"/>
        <v/>
      </c>
      <c r="AS216" s="56">
        <f t="shared" si="124"/>
        <v>0</v>
      </c>
      <c r="AT216" s="56">
        <f t="shared" si="125"/>
        <v>0</v>
      </c>
      <c r="AU216" s="56">
        <f t="shared" si="126"/>
        <v>0</v>
      </c>
      <c r="AV216" s="56">
        <f t="shared" si="127"/>
        <v>0</v>
      </c>
      <c r="AW216" s="56">
        <f t="shared" si="128"/>
        <v>0</v>
      </c>
      <c r="AX216" s="57">
        <f t="shared" si="113"/>
        <v>0</v>
      </c>
      <c r="AY216" s="57">
        <f>SUM($AX$7:AX216)</f>
        <v>0</v>
      </c>
      <c r="AZ216" s="56">
        <f t="shared" si="116"/>
        <v>0</v>
      </c>
      <c r="BA216" s="56">
        <f t="shared" si="117"/>
        <v>0</v>
      </c>
      <c r="BB216" s="56">
        <f t="shared" si="118"/>
        <v>0</v>
      </c>
      <c r="BC216" s="56">
        <f t="shared" si="119"/>
        <v>0</v>
      </c>
      <c r="BD216" s="56">
        <f t="shared" si="120"/>
        <v>0</v>
      </c>
      <c r="BE216" s="57">
        <f t="shared" si="114"/>
        <v>0</v>
      </c>
      <c r="BF216" s="57">
        <f>SUM($BE$7:BE216)</f>
        <v>0</v>
      </c>
      <c r="BH216" s="58" t="str">
        <f t="shared" si="129"/>
        <v/>
      </c>
      <c r="BI216" s="58" t="str">
        <f t="shared" si="130"/>
        <v/>
      </c>
      <c r="BJ216" s="58" t="str">
        <f t="shared" si="131"/>
        <v/>
      </c>
      <c r="BK216" s="58" t="str">
        <f t="shared" si="132"/>
        <v/>
      </c>
      <c r="BL216" s="58" t="str">
        <f t="shared" si="133"/>
        <v/>
      </c>
      <c r="BN216" s="58" t="str">
        <f t="shared" si="134"/>
        <v/>
      </c>
      <c r="BO216" s="58" t="str">
        <f t="shared" si="135"/>
        <v/>
      </c>
      <c r="BP216" s="58" t="str">
        <f t="shared" si="136"/>
        <v/>
      </c>
      <c r="BQ216" s="58" t="str">
        <f t="shared" si="137"/>
        <v/>
      </c>
      <c r="BR216" s="58" t="str">
        <f t="shared" si="138"/>
        <v/>
      </c>
    </row>
    <row r="217" spans="15:70" x14ac:dyDescent="0.2">
      <c r="O217" s="47" t="str">
        <f t="shared" si="121"/>
        <v/>
      </c>
      <c r="P217" s="53" t="str">
        <f t="shared" si="122"/>
        <v/>
      </c>
      <c r="Q217" s="169"/>
      <c r="R217" s="170"/>
      <c r="S217" s="170"/>
      <c r="T217" s="170"/>
      <c r="U217" s="171"/>
      <c r="V217" s="168"/>
      <c r="X217" s="47" t="str">
        <f t="shared" si="115"/>
        <v/>
      </c>
      <c r="Y217" s="53" t="str">
        <f t="shared" si="123"/>
        <v/>
      </c>
      <c r="Z217" s="169"/>
      <c r="AA217" s="170"/>
      <c r="AB217" s="170"/>
      <c r="AC217" s="170"/>
      <c r="AD217" s="171"/>
      <c r="AE217" s="168"/>
      <c r="AF217" s="54" t="str">
        <f t="shared" si="112"/>
        <v/>
      </c>
      <c r="AS217" s="56">
        <f t="shared" si="124"/>
        <v>0</v>
      </c>
      <c r="AT217" s="56">
        <f t="shared" si="125"/>
        <v>0</v>
      </c>
      <c r="AU217" s="56">
        <f t="shared" si="126"/>
        <v>0</v>
      </c>
      <c r="AV217" s="56">
        <f t="shared" si="127"/>
        <v>0</v>
      </c>
      <c r="AW217" s="56">
        <f t="shared" si="128"/>
        <v>0</v>
      </c>
      <c r="AX217" s="57">
        <f t="shared" si="113"/>
        <v>0</v>
      </c>
      <c r="AY217" s="57">
        <f>SUM($AX$7:AX217)</f>
        <v>0</v>
      </c>
      <c r="AZ217" s="56">
        <f t="shared" si="116"/>
        <v>0</v>
      </c>
      <c r="BA217" s="56">
        <f t="shared" si="117"/>
        <v>0</v>
      </c>
      <c r="BB217" s="56">
        <f t="shared" si="118"/>
        <v>0</v>
      </c>
      <c r="BC217" s="56">
        <f t="shared" si="119"/>
        <v>0</v>
      </c>
      <c r="BD217" s="56">
        <f t="shared" si="120"/>
        <v>0</v>
      </c>
      <c r="BE217" s="57">
        <f t="shared" si="114"/>
        <v>0</v>
      </c>
      <c r="BF217" s="57">
        <f>SUM($BE$7:BE217)</f>
        <v>0</v>
      </c>
      <c r="BH217" s="58" t="str">
        <f t="shared" si="129"/>
        <v/>
      </c>
      <c r="BI217" s="58" t="str">
        <f t="shared" si="130"/>
        <v/>
      </c>
      <c r="BJ217" s="58" t="str">
        <f t="shared" si="131"/>
        <v/>
      </c>
      <c r="BK217" s="58" t="str">
        <f t="shared" si="132"/>
        <v/>
      </c>
      <c r="BL217" s="58" t="str">
        <f t="shared" si="133"/>
        <v/>
      </c>
      <c r="BN217" s="58" t="str">
        <f t="shared" si="134"/>
        <v/>
      </c>
      <c r="BO217" s="58" t="str">
        <f t="shared" si="135"/>
        <v/>
      </c>
      <c r="BP217" s="58" t="str">
        <f t="shared" si="136"/>
        <v/>
      </c>
      <c r="BQ217" s="58" t="str">
        <f t="shared" si="137"/>
        <v/>
      </c>
      <c r="BR217" s="58" t="str">
        <f t="shared" si="138"/>
        <v/>
      </c>
    </row>
    <row r="218" spans="15:70" x14ac:dyDescent="0.2">
      <c r="O218" s="47" t="str">
        <f t="shared" si="121"/>
        <v/>
      </c>
      <c r="P218" s="53" t="str">
        <f t="shared" si="122"/>
        <v/>
      </c>
      <c r="Q218" s="169"/>
      <c r="R218" s="170"/>
      <c r="S218" s="170"/>
      <c r="T218" s="170"/>
      <c r="U218" s="171"/>
      <c r="V218" s="168"/>
      <c r="X218" s="47" t="str">
        <f t="shared" si="115"/>
        <v/>
      </c>
      <c r="Y218" s="53" t="str">
        <f t="shared" si="123"/>
        <v/>
      </c>
      <c r="Z218" s="169"/>
      <c r="AA218" s="170"/>
      <c r="AB218" s="170"/>
      <c r="AC218" s="170"/>
      <c r="AD218" s="171"/>
      <c r="AE218" s="168"/>
      <c r="AF218" s="54" t="str">
        <f t="shared" si="112"/>
        <v/>
      </c>
      <c r="AS218" s="56">
        <f t="shared" si="124"/>
        <v>0</v>
      </c>
      <c r="AT218" s="56">
        <f t="shared" si="125"/>
        <v>0</v>
      </c>
      <c r="AU218" s="56">
        <f t="shared" si="126"/>
        <v>0</v>
      </c>
      <c r="AV218" s="56">
        <f t="shared" si="127"/>
        <v>0</v>
      </c>
      <c r="AW218" s="56">
        <f t="shared" si="128"/>
        <v>0</v>
      </c>
      <c r="AX218" s="57">
        <f t="shared" si="113"/>
        <v>0</v>
      </c>
      <c r="AY218" s="57">
        <f>SUM($AX$7:AX218)</f>
        <v>0</v>
      </c>
      <c r="AZ218" s="56">
        <f t="shared" si="116"/>
        <v>0</v>
      </c>
      <c r="BA218" s="56">
        <f t="shared" si="117"/>
        <v>0</v>
      </c>
      <c r="BB218" s="56">
        <f t="shared" si="118"/>
        <v>0</v>
      </c>
      <c r="BC218" s="56">
        <f t="shared" si="119"/>
        <v>0</v>
      </c>
      <c r="BD218" s="56">
        <f t="shared" si="120"/>
        <v>0</v>
      </c>
      <c r="BE218" s="57">
        <f t="shared" si="114"/>
        <v>0</v>
      </c>
      <c r="BF218" s="57">
        <f>SUM($BE$7:BE218)</f>
        <v>0</v>
      </c>
      <c r="BH218" s="58" t="str">
        <f t="shared" si="129"/>
        <v/>
      </c>
      <c r="BI218" s="58" t="str">
        <f t="shared" si="130"/>
        <v/>
      </c>
      <c r="BJ218" s="58" t="str">
        <f t="shared" si="131"/>
        <v/>
      </c>
      <c r="BK218" s="58" t="str">
        <f t="shared" si="132"/>
        <v/>
      </c>
      <c r="BL218" s="58" t="str">
        <f t="shared" si="133"/>
        <v/>
      </c>
      <c r="BN218" s="58" t="str">
        <f t="shared" si="134"/>
        <v/>
      </c>
      <c r="BO218" s="58" t="str">
        <f t="shared" si="135"/>
        <v/>
      </c>
      <c r="BP218" s="58" t="str">
        <f t="shared" si="136"/>
        <v/>
      </c>
      <c r="BQ218" s="58" t="str">
        <f t="shared" si="137"/>
        <v/>
      </c>
      <c r="BR218" s="58" t="str">
        <f t="shared" si="138"/>
        <v/>
      </c>
    </row>
    <row r="219" spans="15:70" x14ac:dyDescent="0.2">
      <c r="O219" s="47" t="str">
        <f t="shared" si="121"/>
        <v/>
      </c>
      <c r="P219" s="53" t="str">
        <f t="shared" si="122"/>
        <v/>
      </c>
      <c r="Q219" s="169"/>
      <c r="R219" s="170"/>
      <c r="S219" s="170"/>
      <c r="T219" s="170"/>
      <c r="U219" s="171"/>
      <c r="V219" s="168"/>
      <c r="X219" s="47" t="str">
        <f t="shared" si="115"/>
        <v/>
      </c>
      <c r="Y219" s="53" t="str">
        <f t="shared" si="123"/>
        <v/>
      </c>
      <c r="Z219" s="169"/>
      <c r="AA219" s="170"/>
      <c r="AB219" s="170"/>
      <c r="AC219" s="170"/>
      <c r="AD219" s="171"/>
      <c r="AE219" s="168"/>
      <c r="AF219" s="54" t="str">
        <f t="shared" si="112"/>
        <v/>
      </c>
      <c r="AS219" s="56">
        <f t="shared" si="124"/>
        <v>0</v>
      </c>
      <c r="AT219" s="56">
        <f t="shared" si="125"/>
        <v>0</v>
      </c>
      <c r="AU219" s="56">
        <f t="shared" si="126"/>
        <v>0</v>
      </c>
      <c r="AV219" s="56">
        <f t="shared" si="127"/>
        <v>0</v>
      </c>
      <c r="AW219" s="56">
        <f t="shared" si="128"/>
        <v>0</v>
      </c>
      <c r="AX219" s="57">
        <f t="shared" si="113"/>
        <v>0</v>
      </c>
      <c r="AY219" s="57">
        <f>SUM($AX$7:AX219)</f>
        <v>0</v>
      </c>
      <c r="AZ219" s="56">
        <f t="shared" si="116"/>
        <v>0</v>
      </c>
      <c r="BA219" s="56">
        <f t="shared" si="117"/>
        <v>0</v>
      </c>
      <c r="BB219" s="56">
        <f t="shared" si="118"/>
        <v>0</v>
      </c>
      <c r="BC219" s="56">
        <f t="shared" si="119"/>
        <v>0</v>
      </c>
      <c r="BD219" s="56">
        <f t="shared" si="120"/>
        <v>0</v>
      </c>
      <c r="BE219" s="57">
        <f t="shared" si="114"/>
        <v>0</v>
      </c>
      <c r="BF219" s="57">
        <f>SUM($BE$7:BE219)</f>
        <v>0</v>
      </c>
      <c r="BH219" s="58" t="str">
        <f t="shared" si="129"/>
        <v/>
      </c>
      <c r="BI219" s="58" t="str">
        <f t="shared" si="130"/>
        <v/>
      </c>
      <c r="BJ219" s="58" t="str">
        <f t="shared" si="131"/>
        <v/>
      </c>
      <c r="BK219" s="58" t="str">
        <f t="shared" si="132"/>
        <v/>
      </c>
      <c r="BL219" s="58" t="str">
        <f t="shared" si="133"/>
        <v/>
      </c>
      <c r="BN219" s="58" t="str">
        <f t="shared" si="134"/>
        <v/>
      </c>
      <c r="BO219" s="58" t="str">
        <f t="shared" si="135"/>
        <v/>
      </c>
      <c r="BP219" s="58" t="str">
        <f t="shared" si="136"/>
        <v/>
      </c>
      <c r="BQ219" s="58" t="str">
        <f t="shared" si="137"/>
        <v/>
      </c>
      <c r="BR219" s="58" t="str">
        <f t="shared" si="138"/>
        <v/>
      </c>
    </row>
    <row r="220" spans="15:70" x14ac:dyDescent="0.2">
      <c r="O220" s="47" t="str">
        <f t="shared" si="121"/>
        <v/>
      </c>
      <c r="P220" s="53" t="str">
        <f t="shared" si="122"/>
        <v/>
      </c>
      <c r="Q220" s="169"/>
      <c r="R220" s="170"/>
      <c r="S220" s="170"/>
      <c r="T220" s="170"/>
      <c r="U220" s="171"/>
      <c r="V220" s="168"/>
      <c r="X220" s="47" t="str">
        <f t="shared" si="115"/>
        <v/>
      </c>
      <c r="Y220" s="53" t="str">
        <f t="shared" si="123"/>
        <v/>
      </c>
      <c r="Z220" s="169"/>
      <c r="AA220" s="170"/>
      <c r="AB220" s="170"/>
      <c r="AC220" s="170"/>
      <c r="AD220" s="171"/>
      <c r="AE220" s="168"/>
      <c r="AF220" s="54" t="str">
        <f t="shared" si="112"/>
        <v/>
      </c>
      <c r="AS220" s="56">
        <f t="shared" si="124"/>
        <v>0</v>
      </c>
      <c r="AT220" s="56">
        <f t="shared" si="125"/>
        <v>0</v>
      </c>
      <c r="AU220" s="56">
        <f t="shared" si="126"/>
        <v>0</v>
      </c>
      <c r="AV220" s="56">
        <f t="shared" si="127"/>
        <v>0</v>
      </c>
      <c r="AW220" s="56">
        <f t="shared" si="128"/>
        <v>0</v>
      </c>
      <c r="AX220" s="57">
        <f t="shared" si="113"/>
        <v>0</v>
      </c>
      <c r="AY220" s="57">
        <f>SUM($AX$7:AX220)</f>
        <v>0</v>
      </c>
      <c r="AZ220" s="56">
        <f t="shared" si="116"/>
        <v>0</v>
      </c>
      <c r="BA220" s="56">
        <f t="shared" si="117"/>
        <v>0</v>
      </c>
      <c r="BB220" s="56">
        <f t="shared" si="118"/>
        <v>0</v>
      </c>
      <c r="BC220" s="56">
        <f t="shared" si="119"/>
        <v>0</v>
      </c>
      <c r="BD220" s="56">
        <f t="shared" si="120"/>
        <v>0</v>
      </c>
      <c r="BE220" s="57">
        <f t="shared" si="114"/>
        <v>0</v>
      </c>
      <c r="BF220" s="57">
        <f>SUM($BE$7:BE220)</f>
        <v>0</v>
      </c>
      <c r="BH220" s="58" t="str">
        <f t="shared" si="129"/>
        <v/>
      </c>
      <c r="BI220" s="58" t="str">
        <f t="shared" si="130"/>
        <v/>
      </c>
      <c r="BJ220" s="58" t="str">
        <f t="shared" si="131"/>
        <v/>
      </c>
      <c r="BK220" s="58" t="str">
        <f t="shared" si="132"/>
        <v/>
      </c>
      <c r="BL220" s="58" t="str">
        <f t="shared" si="133"/>
        <v/>
      </c>
      <c r="BN220" s="58" t="str">
        <f t="shared" si="134"/>
        <v/>
      </c>
      <c r="BO220" s="58" t="str">
        <f t="shared" si="135"/>
        <v/>
      </c>
      <c r="BP220" s="58" t="str">
        <f t="shared" si="136"/>
        <v/>
      </c>
      <c r="BQ220" s="58" t="str">
        <f t="shared" si="137"/>
        <v/>
      </c>
      <c r="BR220" s="58" t="str">
        <f t="shared" si="138"/>
        <v/>
      </c>
    </row>
    <row r="221" spans="15:70" x14ac:dyDescent="0.2">
      <c r="O221" s="47" t="str">
        <f t="shared" si="121"/>
        <v/>
      </c>
      <c r="P221" s="53" t="str">
        <f t="shared" si="122"/>
        <v/>
      </c>
      <c r="Q221" s="169"/>
      <c r="R221" s="170"/>
      <c r="S221" s="170"/>
      <c r="T221" s="170"/>
      <c r="U221" s="171"/>
      <c r="V221" s="168"/>
      <c r="X221" s="47" t="str">
        <f t="shared" si="115"/>
        <v/>
      </c>
      <c r="Y221" s="53" t="str">
        <f t="shared" si="123"/>
        <v/>
      </c>
      <c r="Z221" s="169"/>
      <c r="AA221" s="170"/>
      <c r="AB221" s="170"/>
      <c r="AC221" s="170"/>
      <c r="AD221" s="171"/>
      <c r="AE221" s="168"/>
      <c r="AF221" s="54" t="str">
        <f>IF(AND(AE221="",OR(Z221&lt;&gt;"",AA221&lt;&gt;"",AB221&lt;&gt;"",AC221&lt;&gt;"",AD221&lt;&gt;"")),"?",IF(AND(AE221&lt;&gt;"",Z221="",AA221="",AB221="",AC221="",AD221=""),"X",""))</f>
        <v/>
      </c>
      <c r="AS221" s="56">
        <f t="shared" si="124"/>
        <v>0</v>
      </c>
      <c r="AT221" s="56">
        <f t="shared" si="125"/>
        <v>0</v>
      </c>
      <c r="AU221" s="56">
        <f t="shared" si="126"/>
        <v>0</v>
      </c>
      <c r="AV221" s="56">
        <f t="shared" si="127"/>
        <v>0</v>
      </c>
      <c r="AW221" s="56">
        <f t="shared" si="128"/>
        <v>0</v>
      </c>
      <c r="AX221" s="57">
        <f t="shared" si="113"/>
        <v>0</v>
      </c>
      <c r="AY221" s="57">
        <f>SUM($AX$7:AX221)</f>
        <v>0</v>
      </c>
      <c r="AZ221" s="56">
        <f t="shared" si="116"/>
        <v>0</v>
      </c>
      <c r="BA221" s="56">
        <f t="shared" si="117"/>
        <v>0</v>
      </c>
      <c r="BB221" s="56">
        <f t="shared" si="118"/>
        <v>0</v>
      </c>
      <c r="BC221" s="56">
        <f t="shared" si="119"/>
        <v>0</v>
      </c>
      <c r="BD221" s="56">
        <f t="shared" si="120"/>
        <v>0</v>
      </c>
      <c r="BE221" s="57">
        <f t="shared" si="114"/>
        <v>0</v>
      </c>
      <c r="BF221" s="57">
        <f>SUM($BE$7:BE221)</f>
        <v>0</v>
      </c>
      <c r="BH221" s="58" t="str">
        <f t="shared" si="129"/>
        <v/>
      </c>
      <c r="BI221" s="58" t="str">
        <f t="shared" si="130"/>
        <v/>
      </c>
      <c r="BJ221" s="58" t="str">
        <f t="shared" si="131"/>
        <v/>
      </c>
      <c r="BK221" s="58" t="str">
        <f t="shared" si="132"/>
        <v/>
      </c>
      <c r="BL221" s="58" t="str">
        <f t="shared" si="133"/>
        <v/>
      </c>
      <c r="BN221" s="58" t="str">
        <f t="shared" si="134"/>
        <v/>
      </c>
      <c r="BO221" s="58" t="str">
        <f t="shared" si="135"/>
        <v/>
      </c>
      <c r="BP221" s="58" t="str">
        <f t="shared" si="136"/>
        <v/>
      </c>
      <c r="BQ221" s="58" t="str">
        <f t="shared" si="137"/>
        <v/>
      </c>
      <c r="BR221" s="58" t="str">
        <f t="shared" si="138"/>
        <v/>
      </c>
    </row>
    <row r="222" spans="15:70" x14ac:dyDescent="0.2">
      <c r="O222" s="47" t="str">
        <f t="shared" si="121"/>
        <v/>
      </c>
      <c r="P222" s="53" t="str">
        <f t="shared" si="122"/>
        <v/>
      </c>
      <c r="Q222" s="169"/>
      <c r="R222" s="170"/>
      <c r="S222" s="170"/>
      <c r="T222" s="170"/>
      <c r="U222" s="171"/>
      <c r="V222" s="168"/>
      <c r="X222" s="47" t="str">
        <f t="shared" si="115"/>
        <v/>
      </c>
      <c r="Y222" s="53" t="str">
        <f t="shared" si="123"/>
        <v/>
      </c>
      <c r="Z222" s="169"/>
      <c r="AA222" s="170"/>
      <c r="AB222" s="170"/>
      <c r="AC222" s="170"/>
      <c r="AD222" s="171"/>
      <c r="AE222" s="168"/>
      <c r="AF222" s="54" t="str">
        <f t="shared" ref="AF222:AF273" si="139">IF(AND(AE222="",OR(Z222&lt;&gt;"",AA222&lt;&gt;"",AB222&lt;&gt;"",AC222&lt;&gt;"",AD222&lt;&gt;"")),"?",IF(AND(AE222&lt;&gt;"",Z222="",AA222="",AB222="",AC222="",AD222=""),"X",""))</f>
        <v/>
      </c>
      <c r="AS222" s="56">
        <f t="shared" si="124"/>
        <v>0</v>
      </c>
      <c r="AT222" s="56">
        <f t="shared" si="125"/>
        <v>0</v>
      </c>
      <c r="AU222" s="56">
        <f t="shared" si="126"/>
        <v>0</v>
      </c>
      <c r="AV222" s="56">
        <f t="shared" si="127"/>
        <v>0</v>
      </c>
      <c r="AW222" s="56">
        <f t="shared" si="128"/>
        <v>0</v>
      </c>
      <c r="AX222" s="57">
        <f t="shared" si="113"/>
        <v>0</v>
      </c>
      <c r="AY222" s="57">
        <f>SUM($AX$7:AX222)</f>
        <v>0</v>
      </c>
      <c r="AZ222" s="56">
        <f t="shared" si="116"/>
        <v>0</v>
      </c>
      <c r="BA222" s="56">
        <f t="shared" si="117"/>
        <v>0</v>
      </c>
      <c r="BB222" s="56">
        <f t="shared" si="118"/>
        <v>0</v>
      </c>
      <c r="BC222" s="56">
        <f t="shared" si="119"/>
        <v>0</v>
      </c>
      <c r="BD222" s="56">
        <f t="shared" si="120"/>
        <v>0</v>
      </c>
      <c r="BE222" s="57">
        <f t="shared" si="114"/>
        <v>0</v>
      </c>
      <c r="BF222" s="57">
        <f>SUM($BE$7:BE222)</f>
        <v>0</v>
      </c>
      <c r="BH222" s="58" t="str">
        <f t="shared" si="129"/>
        <v/>
      </c>
      <c r="BI222" s="58" t="str">
        <f t="shared" si="130"/>
        <v/>
      </c>
      <c r="BJ222" s="58" t="str">
        <f t="shared" si="131"/>
        <v/>
      </c>
      <c r="BK222" s="58" t="str">
        <f t="shared" si="132"/>
        <v/>
      </c>
      <c r="BL222" s="58" t="str">
        <f t="shared" si="133"/>
        <v/>
      </c>
      <c r="BN222" s="58" t="str">
        <f t="shared" si="134"/>
        <v/>
      </c>
      <c r="BO222" s="58" t="str">
        <f t="shared" si="135"/>
        <v/>
      </c>
      <c r="BP222" s="58" t="str">
        <f t="shared" si="136"/>
        <v/>
      </c>
      <c r="BQ222" s="58" t="str">
        <f t="shared" si="137"/>
        <v/>
      </c>
      <c r="BR222" s="58" t="str">
        <f t="shared" si="138"/>
        <v/>
      </c>
    </row>
    <row r="223" spans="15:70" x14ac:dyDescent="0.2">
      <c r="O223" s="47" t="str">
        <f t="shared" si="121"/>
        <v/>
      </c>
      <c r="P223" s="53" t="str">
        <f t="shared" si="122"/>
        <v/>
      </c>
      <c r="Q223" s="169"/>
      <c r="R223" s="170"/>
      <c r="S223" s="170"/>
      <c r="T223" s="170"/>
      <c r="U223" s="171"/>
      <c r="V223" s="168"/>
      <c r="X223" s="47" t="str">
        <f t="shared" si="115"/>
        <v/>
      </c>
      <c r="Y223" s="53" t="str">
        <f t="shared" si="123"/>
        <v/>
      </c>
      <c r="Z223" s="169"/>
      <c r="AA223" s="170"/>
      <c r="AB223" s="170"/>
      <c r="AC223" s="170"/>
      <c r="AD223" s="171"/>
      <c r="AE223" s="168"/>
      <c r="AF223" s="54" t="str">
        <f t="shared" si="139"/>
        <v/>
      </c>
      <c r="AS223" s="56">
        <f t="shared" si="124"/>
        <v>0</v>
      </c>
      <c r="AT223" s="56">
        <f t="shared" si="125"/>
        <v>0</v>
      </c>
      <c r="AU223" s="56">
        <f t="shared" si="126"/>
        <v>0</v>
      </c>
      <c r="AV223" s="56">
        <f t="shared" si="127"/>
        <v>0</v>
      </c>
      <c r="AW223" s="56">
        <f t="shared" si="128"/>
        <v>0</v>
      </c>
      <c r="AX223" s="57">
        <f t="shared" si="113"/>
        <v>0</v>
      </c>
      <c r="AY223" s="57">
        <f>SUM($AX$7:AX223)</f>
        <v>0</v>
      </c>
      <c r="AZ223" s="56">
        <f t="shared" si="116"/>
        <v>0</v>
      </c>
      <c r="BA223" s="56">
        <f t="shared" si="117"/>
        <v>0</v>
      </c>
      <c r="BB223" s="56">
        <f t="shared" si="118"/>
        <v>0</v>
      </c>
      <c r="BC223" s="56">
        <f t="shared" si="119"/>
        <v>0</v>
      </c>
      <c r="BD223" s="56">
        <f t="shared" si="120"/>
        <v>0</v>
      </c>
      <c r="BE223" s="57">
        <f t="shared" si="114"/>
        <v>0</v>
      </c>
      <c r="BF223" s="57">
        <f>SUM($BE$7:BE223)</f>
        <v>0</v>
      </c>
      <c r="BH223" s="58" t="str">
        <f t="shared" si="129"/>
        <v/>
      </c>
      <c r="BI223" s="58" t="str">
        <f t="shared" si="130"/>
        <v/>
      </c>
      <c r="BJ223" s="58" t="str">
        <f t="shared" si="131"/>
        <v/>
      </c>
      <c r="BK223" s="58" t="str">
        <f t="shared" si="132"/>
        <v/>
      </c>
      <c r="BL223" s="58" t="str">
        <f t="shared" si="133"/>
        <v/>
      </c>
      <c r="BN223" s="58" t="str">
        <f t="shared" si="134"/>
        <v/>
      </c>
      <c r="BO223" s="58" t="str">
        <f t="shared" si="135"/>
        <v/>
      </c>
      <c r="BP223" s="58" t="str">
        <f t="shared" si="136"/>
        <v/>
      </c>
      <c r="BQ223" s="58" t="str">
        <f t="shared" si="137"/>
        <v/>
      </c>
      <c r="BR223" s="58" t="str">
        <f t="shared" si="138"/>
        <v/>
      </c>
    </row>
    <row r="224" spans="15:70" x14ac:dyDescent="0.2">
      <c r="O224" s="47" t="str">
        <f t="shared" si="121"/>
        <v/>
      </c>
      <c r="P224" s="53" t="str">
        <f t="shared" si="122"/>
        <v/>
      </c>
      <c r="Q224" s="169"/>
      <c r="R224" s="170"/>
      <c r="S224" s="170"/>
      <c r="T224" s="170"/>
      <c r="U224" s="171"/>
      <c r="V224" s="168"/>
      <c r="X224" s="47" t="str">
        <f t="shared" si="115"/>
        <v/>
      </c>
      <c r="Y224" s="53" t="str">
        <f t="shared" si="123"/>
        <v/>
      </c>
      <c r="Z224" s="169"/>
      <c r="AA224" s="170"/>
      <c r="AB224" s="170"/>
      <c r="AC224" s="170"/>
      <c r="AD224" s="171"/>
      <c r="AE224" s="168"/>
      <c r="AF224" s="54" t="str">
        <f t="shared" si="139"/>
        <v/>
      </c>
      <c r="AS224" s="56">
        <f t="shared" si="124"/>
        <v>0</v>
      </c>
      <c r="AT224" s="56">
        <f t="shared" si="125"/>
        <v>0</v>
      </c>
      <c r="AU224" s="56">
        <f t="shared" si="126"/>
        <v>0</v>
      </c>
      <c r="AV224" s="56">
        <f t="shared" si="127"/>
        <v>0</v>
      </c>
      <c r="AW224" s="56">
        <f t="shared" si="128"/>
        <v>0</v>
      </c>
      <c r="AX224" s="57">
        <f t="shared" si="113"/>
        <v>0</v>
      </c>
      <c r="AY224" s="57">
        <f>SUM($AX$7:AX224)</f>
        <v>0</v>
      </c>
      <c r="AZ224" s="56">
        <f t="shared" si="116"/>
        <v>0</v>
      </c>
      <c r="BA224" s="56">
        <f t="shared" si="117"/>
        <v>0</v>
      </c>
      <c r="BB224" s="56">
        <f t="shared" si="118"/>
        <v>0</v>
      </c>
      <c r="BC224" s="56">
        <f t="shared" si="119"/>
        <v>0</v>
      </c>
      <c r="BD224" s="56">
        <f t="shared" si="120"/>
        <v>0</v>
      </c>
      <c r="BE224" s="57">
        <f t="shared" si="114"/>
        <v>0</v>
      </c>
      <c r="BF224" s="57">
        <f>SUM($BE$7:BE224)</f>
        <v>0</v>
      </c>
      <c r="BH224" s="58" t="str">
        <f t="shared" si="129"/>
        <v/>
      </c>
      <c r="BI224" s="58" t="str">
        <f t="shared" si="130"/>
        <v/>
      </c>
      <c r="BJ224" s="58" t="str">
        <f t="shared" si="131"/>
        <v/>
      </c>
      <c r="BK224" s="58" t="str">
        <f t="shared" si="132"/>
        <v/>
      </c>
      <c r="BL224" s="58" t="str">
        <f t="shared" si="133"/>
        <v/>
      </c>
      <c r="BN224" s="58" t="str">
        <f t="shared" si="134"/>
        <v/>
      </c>
      <c r="BO224" s="58" t="str">
        <f t="shared" si="135"/>
        <v/>
      </c>
      <c r="BP224" s="58" t="str">
        <f t="shared" si="136"/>
        <v/>
      </c>
      <c r="BQ224" s="58" t="str">
        <f t="shared" si="137"/>
        <v/>
      </c>
      <c r="BR224" s="58" t="str">
        <f t="shared" si="138"/>
        <v/>
      </c>
    </row>
    <row r="225" spans="15:70" x14ac:dyDescent="0.2">
      <c r="O225" s="47" t="str">
        <f t="shared" si="121"/>
        <v/>
      </c>
      <c r="P225" s="53" t="str">
        <f t="shared" si="122"/>
        <v/>
      </c>
      <c r="Q225" s="169"/>
      <c r="R225" s="170"/>
      <c r="S225" s="170"/>
      <c r="T225" s="170"/>
      <c r="U225" s="171"/>
      <c r="V225" s="168"/>
      <c r="X225" s="47" t="str">
        <f t="shared" si="115"/>
        <v/>
      </c>
      <c r="Y225" s="53" t="str">
        <f t="shared" si="123"/>
        <v/>
      </c>
      <c r="Z225" s="169"/>
      <c r="AA225" s="170"/>
      <c r="AB225" s="170"/>
      <c r="AC225" s="170"/>
      <c r="AD225" s="171"/>
      <c r="AE225" s="168"/>
      <c r="AF225" s="54" t="str">
        <f t="shared" si="139"/>
        <v/>
      </c>
      <c r="AS225" s="56">
        <f t="shared" si="124"/>
        <v>0</v>
      </c>
      <c r="AT225" s="56">
        <f t="shared" si="125"/>
        <v>0</v>
      </c>
      <c r="AU225" s="56">
        <f t="shared" si="126"/>
        <v>0</v>
      </c>
      <c r="AV225" s="56">
        <f t="shared" si="127"/>
        <v>0</v>
      </c>
      <c r="AW225" s="56">
        <f t="shared" si="128"/>
        <v>0</v>
      </c>
      <c r="AX225" s="57">
        <f t="shared" si="113"/>
        <v>0</v>
      </c>
      <c r="AY225" s="57">
        <f>SUM($AX$7:AX225)</f>
        <v>0</v>
      </c>
      <c r="AZ225" s="56">
        <f t="shared" si="116"/>
        <v>0</v>
      </c>
      <c r="BA225" s="56">
        <f t="shared" si="117"/>
        <v>0</v>
      </c>
      <c r="BB225" s="56">
        <f t="shared" si="118"/>
        <v>0</v>
      </c>
      <c r="BC225" s="56">
        <f t="shared" si="119"/>
        <v>0</v>
      </c>
      <c r="BD225" s="56">
        <f t="shared" si="120"/>
        <v>0</v>
      </c>
      <c r="BE225" s="57">
        <f t="shared" si="114"/>
        <v>0</v>
      </c>
      <c r="BF225" s="57">
        <f>SUM($BE$7:BE225)</f>
        <v>0</v>
      </c>
      <c r="BH225" s="58" t="str">
        <f t="shared" si="129"/>
        <v/>
      </c>
      <c r="BI225" s="58" t="str">
        <f t="shared" si="130"/>
        <v/>
      </c>
      <c r="BJ225" s="58" t="str">
        <f t="shared" si="131"/>
        <v/>
      </c>
      <c r="BK225" s="58" t="str">
        <f t="shared" si="132"/>
        <v/>
      </c>
      <c r="BL225" s="58" t="str">
        <f t="shared" si="133"/>
        <v/>
      </c>
      <c r="BN225" s="58" t="str">
        <f t="shared" si="134"/>
        <v/>
      </c>
      <c r="BO225" s="58" t="str">
        <f t="shared" si="135"/>
        <v/>
      </c>
      <c r="BP225" s="58" t="str">
        <f t="shared" si="136"/>
        <v/>
      </c>
      <c r="BQ225" s="58" t="str">
        <f t="shared" si="137"/>
        <v/>
      </c>
      <c r="BR225" s="58" t="str">
        <f t="shared" si="138"/>
        <v/>
      </c>
    </row>
    <row r="226" spans="15:70" x14ac:dyDescent="0.2">
      <c r="O226" s="47" t="str">
        <f t="shared" si="121"/>
        <v/>
      </c>
      <c r="P226" s="53" t="str">
        <f t="shared" si="122"/>
        <v/>
      </c>
      <c r="Q226" s="169"/>
      <c r="R226" s="170"/>
      <c r="S226" s="170"/>
      <c r="T226" s="170"/>
      <c r="U226" s="171"/>
      <c r="V226" s="168"/>
      <c r="X226" s="47" t="str">
        <f t="shared" si="115"/>
        <v/>
      </c>
      <c r="Y226" s="53" t="str">
        <f t="shared" si="123"/>
        <v/>
      </c>
      <c r="Z226" s="169"/>
      <c r="AA226" s="170"/>
      <c r="AB226" s="170"/>
      <c r="AC226" s="170"/>
      <c r="AD226" s="171"/>
      <c r="AE226" s="168"/>
      <c r="AF226" s="54" t="str">
        <f t="shared" si="139"/>
        <v/>
      </c>
      <c r="AS226" s="56">
        <f t="shared" si="124"/>
        <v>0</v>
      </c>
      <c r="AT226" s="56">
        <f t="shared" si="125"/>
        <v>0</v>
      </c>
      <c r="AU226" s="56">
        <f t="shared" si="126"/>
        <v>0</v>
      </c>
      <c r="AV226" s="56">
        <f t="shared" si="127"/>
        <v>0</v>
      </c>
      <c r="AW226" s="56">
        <f t="shared" si="128"/>
        <v>0</v>
      </c>
      <c r="AX226" s="57">
        <f t="shared" si="113"/>
        <v>0</v>
      </c>
      <c r="AY226" s="57">
        <f>SUM($AX$7:AX226)</f>
        <v>0</v>
      </c>
      <c r="AZ226" s="56">
        <f t="shared" si="116"/>
        <v>0</v>
      </c>
      <c r="BA226" s="56">
        <f t="shared" si="117"/>
        <v>0</v>
      </c>
      <c r="BB226" s="56">
        <f t="shared" si="118"/>
        <v>0</v>
      </c>
      <c r="BC226" s="56">
        <f t="shared" si="119"/>
        <v>0</v>
      </c>
      <c r="BD226" s="56">
        <f t="shared" si="120"/>
        <v>0</v>
      </c>
      <c r="BE226" s="57">
        <f t="shared" si="114"/>
        <v>0</v>
      </c>
      <c r="BF226" s="57">
        <f>SUM($BE$7:BE226)</f>
        <v>0</v>
      </c>
      <c r="BH226" s="58" t="str">
        <f t="shared" si="129"/>
        <v/>
      </c>
      <c r="BI226" s="58" t="str">
        <f t="shared" si="130"/>
        <v/>
      </c>
      <c r="BJ226" s="58" t="str">
        <f t="shared" si="131"/>
        <v/>
      </c>
      <c r="BK226" s="58" t="str">
        <f t="shared" si="132"/>
        <v/>
      </c>
      <c r="BL226" s="58" t="str">
        <f t="shared" si="133"/>
        <v/>
      </c>
      <c r="BN226" s="58" t="str">
        <f t="shared" si="134"/>
        <v/>
      </c>
      <c r="BO226" s="58" t="str">
        <f t="shared" si="135"/>
        <v/>
      </c>
      <c r="BP226" s="58" t="str">
        <f t="shared" si="136"/>
        <v/>
      </c>
      <c r="BQ226" s="58" t="str">
        <f t="shared" si="137"/>
        <v/>
      </c>
      <c r="BR226" s="58" t="str">
        <f t="shared" si="138"/>
        <v/>
      </c>
    </row>
    <row r="227" spans="15:70" x14ac:dyDescent="0.2">
      <c r="O227" s="47" t="str">
        <f t="shared" si="121"/>
        <v/>
      </c>
      <c r="P227" s="53" t="str">
        <f t="shared" si="122"/>
        <v/>
      </c>
      <c r="Q227" s="169"/>
      <c r="R227" s="170"/>
      <c r="S227" s="170"/>
      <c r="T227" s="170"/>
      <c r="U227" s="171"/>
      <c r="V227" s="168"/>
      <c r="X227" s="47" t="str">
        <f t="shared" si="115"/>
        <v/>
      </c>
      <c r="Y227" s="53" t="str">
        <f t="shared" si="123"/>
        <v/>
      </c>
      <c r="Z227" s="169"/>
      <c r="AA227" s="170"/>
      <c r="AB227" s="170"/>
      <c r="AC227" s="170"/>
      <c r="AD227" s="171"/>
      <c r="AE227" s="168"/>
      <c r="AF227" s="54" t="str">
        <f t="shared" si="139"/>
        <v/>
      </c>
      <c r="AS227" s="56">
        <f t="shared" si="124"/>
        <v>0</v>
      </c>
      <c r="AT227" s="56">
        <f t="shared" si="125"/>
        <v>0</v>
      </c>
      <c r="AU227" s="56">
        <f t="shared" si="126"/>
        <v>0</v>
      </c>
      <c r="AV227" s="56">
        <f t="shared" si="127"/>
        <v>0</v>
      </c>
      <c r="AW227" s="56">
        <f t="shared" si="128"/>
        <v>0</v>
      </c>
      <c r="AX227" s="57">
        <f t="shared" si="113"/>
        <v>0</v>
      </c>
      <c r="AY227" s="57">
        <f>SUM($AX$7:AX227)</f>
        <v>0</v>
      </c>
      <c r="AZ227" s="56">
        <f t="shared" si="116"/>
        <v>0</v>
      </c>
      <c r="BA227" s="56">
        <f t="shared" si="117"/>
        <v>0</v>
      </c>
      <c r="BB227" s="56">
        <f t="shared" si="118"/>
        <v>0</v>
      </c>
      <c r="BC227" s="56">
        <f t="shared" si="119"/>
        <v>0</v>
      </c>
      <c r="BD227" s="56">
        <f t="shared" si="120"/>
        <v>0</v>
      </c>
      <c r="BE227" s="57">
        <f t="shared" si="114"/>
        <v>0</v>
      </c>
      <c r="BF227" s="57">
        <f>SUM($BE$7:BE227)</f>
        <v>0</v>
      </c>
      <c r="BH227" s="58" t="str">
        <f t="shared" si="129"/>
        <v/>
      </c>
      <c r="BI227" s="58" t="str">
        <f t="shared" si="130"/>
        <v/>
      </c>
      <c r="BJ227" s="58" t="str">
        <f t="shared" si="131"/>
        <v/>
      </c>
      <c r="BK227" s="58" t="str">
        <f t="shared" si="132"/>
        <v/>
      </c>
      <c r="BL227" s="58" t="str">
        <f t="shared" si="133"/>
        <v/>
      </c>
      <c r="BN227" s="58" t="str">
        <f t="shared" si="134"/>
        <v/>
      </c>
      <c r="BO227" s="58" t="str">
        <f t="shared" si="135"/>
        <v/>
      </c>
      <c r="BP227" s="58" t="str">
        <f t="shared" si="136"/>
        <v/>
      </c>
      <c r="BQ227" s="58" t="str">
        <f t="shared" si="137"/>
        <v/>
      </c>
      <c r="BR227" s="58" t="str">
        <f t="shared" si="138"/>
        <v/>
      </c>
    </row>
    <row r="228" spans="15:70" x14ac:dyDescent="0.2">
      <c r="O228" s="47" t="str">
        <f t="shared" si="121"/>
        <v/>
      </c>
      <c r="P228" s="53" t="str">
        <f t="shared" si="122"/>
        <v/>
      </c>
      <c r="Q228" s="169"/>
      <c r="R228" s="170"/>
      <c r="S228" s="170"/>
      <c r="T228" s="170"/>
      <c r="U228" s="171"/>
      <c r="V228" s="168"/>
      <c r="X228" s="47" t="str">
        <f t="shared" si="115"/>
        <v/>
      </c>
      <c r="Y228" s="53" t="str">
        <f t="shared" si="123"/>
        <v/>
      </c>
      <c r="Z228" s="169"/>
      <c r="AA228" s="170"/>
      <c r="AB228" s="170"/>
      <c r="AC228" s="170"/>
      <c r="AD228" s="171"/>
      <c r="AE228" s="168"/>
      <c r="AF228" s="54" t="str">
        <f t="shared" si="139"/>
        <v/>
      </c>
      <c r="AS228" s="56">
        <f t="shared" si="124"/>
        <v>0</v>
      </c>
      <c r="AT228" s="56">
        <f t="shared" si="125"/>
        <v>0</v>
      </c>
      <c r="AU228" s="56">
        <f t="shared" si="126"/>
        <v>0</v>
      </c>
      <c r="AV228" s="56">
        <f t="shared" si="127"/>
        <v>0</v>
      </c>
      <c r="AW228" s="56">
        <f t="shared" si="128"/>
        <v>0</v>
      </c>
      <c r="AX228" s="57">
        <f t="shared" si="113"/>
        <v>0</v>
      </c>
      <c r="AY228" s="57">
        <f>SUM($AX$7:AX228)</f>
        <v>0</v>
      </c>
      <c r="AZ228" s="56">
        <f t="shared" si="116"/>
        <v>0</v>
      </c>
      <c r="BA228" s="56">
        <f t="shared" si="117"/>
        <v>0</v>
      </c>
      <c r="BB228" s="56">
        <f t="shared" si="118"/>
        <v>0</v>
      </c>
      <c r="BC228" s="56">
        <f t="shared" si="119"/>
        <v>0</v>
      </c>
      <c r="BD228" s="56">
        <f t="shared" si="120"/>
        <v>0</v>
      </c>
      <c r="BE228" s="57">
        <f t="shared" si="114"/>
        <v>0</v>
      </c>
      <c r="BF228" s="57">
        <f>SUM($BE$7:BE228)</f>
        <v>0</v>
      </c>
      <c r="BH228" s="58" t="str">
        <f t="shared" si="129"/>
        <v/>
      </c>
      <c r="BI228" s="58" t="str">
        <f t="shared" si="130"/>
        <v/>
      </c>
      <c r="BJ228" s="58" t="str">
        <f t="shared" si="131"/>
        <v/>
      </c>
      <c r="BK228" s="58" t="str">
        <f t="shared" si="132"/>
        <v/>
      </c>
      <c r="BL228" s="58" t="str">
        <f t="shared" si="133"/>
        <v/>
      </c>
      <c r="BN228" s="58" t="str">
        <f t="shared" si="134"/>
        <v/>
      </c>
      <c r="BO228" s="58" t="str">
        <f t="shared" si="135"/>
        <v/>
      </c>
      <c r="BP228" s="58" t="str">
        <f t="shared" si="136"/>
        <v/>
      </c>
      <c r="BQ228" s="58" t="str">
        <f t="shared" si="137"/>
        <v/>
      </c>
      <c r="BR228" s="58" t="str">
        <f t="shared" si="138"/>
        <v/>
      </c>
    </row>
    <row r="229" spans="15:70" x14ac:dyDescent="0.2">
      <c r="O229" s="47" t="str">
        <f t="shared" si="121"/>
        <v/>
      </c>
      <c r="P229" s="53" t="str">
        <f t="shared" si="122"/>
        <v/>
      </c>
      <c r="Q229" s="169"/>
      <c r="R229" s="170"/>
      <c r="S229" s="170"/>
      <c r="T229" s="170"/>
      <c r="U229" s="171"/>
      <c r="V229" s="168"/>
      <c r="X229" s="47" t="str">
        <f t="shared" si="115"/>
        <v/>
      </c>
      <c r="Y229" s="53" t="str">
        <f t="shared" si="123"/>
        <v/>
      </c>
      <c r="Z229" s="169"/>
      <c r="AA229" s="170"/>
      <c r="AB229" s="170"/>
      <c r="AC229" s="170"/>
      <c r="AD229" s="171"/>
      <c r="AE229" s="168"/>
      <c r="AF229" s="54" t="str">
        <f t="shared" si="139"/>
        <v/>
      </c>
      <c r="AS229" s="56">
        <f t="shared" si="124"/>
        <v>0</v>
      </c>
      <c r="AT229" s="56">
        <f t="shared" si="125"/>
        <v>0</v>
      </c>
      <c r="AU229" s="56">
        <f t="shared" si="126"/>
        <v>0</v>
      </c>
      <c r="AV229" s="56">
        <f t="shared" si="127"/>
        <v>0</v>
      </c>
      <c r="AW229" s="56">
        <f t="shared" si="128"/>
        <v>0</v>
      </c>
      <c r="AX229" s="57">
        <f t="shared" si="113"/>
        <v>0</v>
      </c>
      <c r="AY229" s="57">
        <f>SUM($AX$7:AX229)</f>
        <v>0</v>
      </c>
      <c r="AZ229" s="56">
        <f t="shared" si="116"/>
        <v>0</v>
      </c>
      <c r="BA229" s="56">
        <f t="shared" si="117"/>
        <v>0</v>
      </c>
      <c r="BB229" s="56">
        <f t="shared" si="118"/>
        <v>0</v>
      </c>
      <c r="BC229" s="56">
        <f t="shared" si="119"/>
        <v>0</v>
      </c>
      <c r="BD229" s="56">
        <f t="shared" si="120"/>
        <v>0</v>
      </c>
      <c r="BE229" s="57">
        <f t="shared" si="114"/>
        <v>0</v>
      </c>
      <c r="BF229" s="57">
        <f>SUM($BE$7:BE229)</f>
        <v>0</v>
      </c>
      <c r="BH229" s="58" t="str">
        <f t="shared" si="129"/>
        <v/>
      </c>
      <c r="BI229" s="58" t="str">
        <f t="shared" si="130"/>
        <v/>
      </c>
      <c r="BJ229" s="58" t="str">
        <f t="shared" si="131"/>
        <v/>
      </c>
      <c r="BK229" s="58" t="str">
        <f t="shared" si="132"/>
        <v/>
      </c>
      <c r="BL229" s="58" t="str">
        <f t="shared" si="133"/>
        <v/>
      </c>
      <c r="BN229" s="58" t="str">
        <f t="shared" si="134"/>
        <v/>
      </c>
      <c r="BO229" s="58" t="str">
        <f t="shared" si="135"/>
        <v/>
      </c>
      <c r="BP229" s="58" t="str">
        <f t="shared" si="136"/>
        <v/>
      </c>
      <c r="BQ229" s="58" t="str">
        <f t="shared" si="137"/>
        <v/>
      </c>
      <c r="BR229" s="58" t="str">
        <f t="shared" si="138"/>
        <v/>
      </c>
    </row>
    <row r="230" spans="15:70" x14ac:dyDescent="0.2">
      <c r="O230" s="47" t="str">
        <f t="shared" si="121"/>
        <v/>
      </c>
      <c r="P230" s="53" t="str">
        <f t="shared" si="122"/>
        <v/>
      </c>
      <c r="Q230" s="169"/>
      <c r="R230" s="170"/>
      <c r="S230" s="170"/>
      <c r="T230" s="170"/>
      <c r="U230" s="171"/>
      <c r="V230" s="168"/>
      <c r="X230" s="47" t="str">
        <f t="shared" si="115"/>
        <v/>
      </c>
      <c r="Y230" s="53" t="str">
        <f t="shared" si="123"/>
        <v/>
      </c>
      <c r="Z230" s="169"/>
      <c r="AA230" s="170"/>
      <c r="AB230" s="170"/>
      <c r="AC230" s="170"/>
      <c r="AD230" s="171"/>
      <c r="AE230" s="168"/>
      <c r="AF230" s="54" t="str">
        <f t="shared" si="139"/>
        <v/>
      </c>
      <c r="AS230" s="56">
        <f t="shared" si="124"/>
        <v>0</v>
      </c>
      <c r="AT230" s="56">
        <f t="shared" si="125"/>
        <v>0</v>
      </c>
      <c r="AU230" s="56">
        <f t="shared" si="126"/>
        <v>0</v>
      </c>
      <c r="AV230" s="56">
        <f t="shared" si="127"/>
        <v>0</v>
      </c>
      <c r="AW230" s="56">
        <f t="shared" si="128"/>
        <v>0</v>
      </c>
      <c r="AX230" s="57">
        <f t="shared" si="113"/>
        <v>0</v>
      </c>
      <c r="AY230" s="57">
        <f>SUM($AX$7:AX230)</f>
        <v>0</v>
      </c>
      <c r="AZ230" s="56">
        <f t="shared" si="116"/>
        <v>0</v>
      </c>
      <c r="BA230" s="56">
        <f t="shared" si="117"/>
        <v>0</v>
      </c>
      <c r="BB230" s="56">
        <f t="shared" si="118"/>
        <v>0</v>
      </c>
      <c r="BC230" s="56">
        <f t="shared" si="119"/>
        <v>0</v>
      </c>
      <c r="BD230" s="56">
        <f t="shared" si="120"/>
        <v>0</v>
      </c>
      <c r="BE230" s="57">
        <f t="shared" si="114"/>
        <v>0</v>
      </c>
      <c r="BF230" s="57">
        <f>SUM($BE$7:BE230)</f>
        <v>0</v>
      </c>
      <c r="BH230" s="58" t="str">
        <f t="shared" si="129"/>
        <v/>
      </c>
      <c r="BI230" s="58" t="str">
        <f t="shared" si="130"/>
        <v/>
      </c>
      <c r="BJ230" s="58" t="str">
        <f t="shared" si="131"/>
        <v/>
      </c>
      <c r="BK230" s="58" t="str">
        <f t="shared" si="132"/>
        <v/>
      </c>
      <c r="BL230" s="58" t="str">
        <f t="shared" si="133"/>
        <v/>
      </c>
      <c r="BN230" s="58" t="str">
        <f t="shared" si="134"/>
        <v/>
      </c>
      <c r="BO230" s="58" t="str">
        <f t="shared" si="135"/>
        <v/>
      </c>
      <c r="BP230" s="58" t="str">
        <f t="shared" si="136"/>
        <v/>
      </c>
      <c r="BQ230" s="58" t="str">
        <f t="shared" si="137"/>
        <v/>
      </c>
      <c r="BR230" s="58" t="str">
        <f t="shared" si="138"/>
        <v/>
      </c>
    </row>
    <row r="231" spans="15:70" x14ac:dyDescent="0.2">
      <c r="O231" s="47" t="str">
        <f t="shared" si="121"/>
        <v/>
      </c>
      <c r="P231" s="53" t="str">
        <f t="shared" si="122"/>
        <v/>
      </c>
      <c r="Q231" s="169"/>
      <c r="R231" s="170"/>
      <c r="S231" s="170"/>
      <c r="T231" s="170"/>
      <c r="U231" s="171"/>
      <c r="V231" s="168"/>
      <c r="X231" s="47" t="str">
        <f t="shared" si="115"/>
        <v/>
      </c>
      <c r="Y231" s="53" t="str">
        <f t="shared" si="123"/>
        <v/>
      </c>
      <c r="Z231" s="169"/>
      <c r="AA231" s="170"/>
      <c r="AB231" s="170"/>
      <c r="AC231" s="170"/>
      <c r="AD231" s="171"/>
      <c r="AE231" s="168"/>
      <c r="AF231" s="54" t="str">
        <f t="shared" si="139"/>
        <v/>
      </c>
      <c r="AS231" s="56">
        <f t="shared" si="124"/>
        <v>0</v>
      </c>
      <c r="AT231" s="56">
        <f t="shared" si="125"/>
        <v>0</v>
      </c>
      <c r="AU231" s="56">
        <f t="shared" si="126"/>
        <v>0</v>
      </c>
      <c r="AV231" s="56">
        <f t="shared" si="127"/>
        <v>0</v>
      </c>
      <c r="AW231" s="56">
        <f t="shared" si="128"/>
        <v>0</v>
      </c>
      <c r="AX231" s="57">
        <f t="shared" si="113"/>
        <v>0</v>
      </c>
      <c r="AY231" s="57">
        <f>SUM($AX$7:AX231)</f>
        <v>0</v>
      </c>
      <c r="AZ231" s="56">
        <f t="shared" si="116"/>
        <v>0</v>
      </c>
      <c r="BA231" s="56">
        <f t="shared" si="117"/>
        <v>0</v>
      </c>
      <c r="BB231" s="56">
        <f t="shared" si="118"/>
        <v>0</v>
      </c>
      <c r="BC231" s="56">
        <f t="shared" si="119"/>
        <v>0</v>
      </c>
      <c r="BD231" s="56">
        <f t="shared" si="120"/>
        <v>0</v>
      </c>
      <c r="BE231" s="57">
        <f t="shared" si="114"/>
        <v>0</v>
      </c>
      <c r="BF231" s="57">
        <f>SUM($BE$7:BE231)</f>
        <v>0</v>
      </c>
      <c r="BH231" s="58" t="str">
        <f t="shared" si="129"/>
        <v/>
      </c>
      <c r="BI231" s="58" t="str">
        <f t="shared" si="130"/>
        <v/>
      </c>
      <c r="BJ231" s="58" t="str">
        <f t="shared" si="131"/>
        <v/>
      </c>
      <c r="BK231" s="58" t="str">
        <f t="shared" si="132"/>
        <v/>
      </c>
      <c r="BL231" s="58" t="str">
        <f t="shared" si="133"/>
        <v/>
      </c>
      <c r="BN231" s="58" t="str">
        <f t="shared" si="134"/>
        <v/>
      </c>
      <c r="BO231" s="58" t="str">
        <f t="shared" si="135"/>
        <v/>
      </c>
      <c r="BP231" s="58" t="str">
        <f t="shared" si="136"/>
        <v/>
      </c>
      <c r="BQ231" s="58" t="str">
        <f t="shared" si="137"/>
        <v/>
      </c>
      <c r="BR231" s="58" t="str">
        <f t="shared" si="138"/>
        <v/>
      </c>
    </row>
    <row r="232" spans="15:70" x14ac:dyDescent="0.2">
      <c r="O232" s="47" t="str">
        <f t="shared" si="121"/>
        <v/>
      </c>
      <c r="P232" s="53" t="str">
        <f t="shared" si="122"/>
        <v/>
      </c>
      <c r="Q232" s="169"/>
      <c r="R232" s="170"/>
      <c r="S232" s="170"/>
      <c r="T232" s="170"/>
      <c r="U232" s="171"/>
      <c r="V232" s="168"/>
      <c r="X232" s="47" t="str">
        <f t="shared" si="115"/>
        <v/>
      </c>
      <c r="Y232" s="53" t="str">
        <f t="shared" si="123"/>
        <v/>
      </c>
      <c r="Z232" s="169"/>
      <c r="AA232" s="170"/>
      <c r="AB232" s="170"/>
      <c r="AC232" s="170"/>
      <c r="AD232" s="171"/>
      <c r="AE232" s="168"/>
      <c r="AF232" s="54" t="str">
        <f t="shared" si="139"/>
        <v/>
      </c>
      <c r="AS232" s="56">
        <f t="shared" si="124"/>
        <v>0</v>
      </c>
      <c r="AT232" s="56">
        <f t="shared" si="125"/>
        <v>0</v>
      </c>
      <c r="AU232" s="56">
        <f t="shared" si="126"/>
        <v>0</v>
      </c>
      <c r="AV232" s="56">
        <f t="shared" si="127"/>
        <v>0</v>
      </c>
      <c r="AW232" s="56">
        <f t="shared" si="128"/>
        <v>0</v>
      </c>
      <c r="AX232" s="57">
        <f t="shared" si="113"/>
        <v>0</v>
      </c>
      <c r="AY232" s="57">
        <f>SUM($AX$7:AX232)</f>
        <v>0</v>
      </c>
      <c r="AZ232" s="56">
        <f t="shared" si="116"/>
        <v>0</v>
      </c>
      <c r="BA232" s="56">
        <f t="shared" si="117"/>
        <v>0</v>
      </c>
      <c r="BB232" s="56">
        <f t="shared" si="118"/>
        <v>0</v>
      </c>
      <c r="BC232" s="56">
        <f t="shared" si="119"/>
        <v>0</v>
      </c>
      <c r="BD232" s="56">
        <f t="shared" si="120"/>
        <v>0</v>
      </c>
      <c r="BE232" s="57">
        <f t="shared" si="114"/>
        <v>0</v>
      </c>
      <c r="BF232" s="57">
        <f>SUM($BE$7:BE232)</f>
        <v>0</v>
      </c>
      <c r="BH232" s="58" t="str">
        <f t="shared" si="129"/>
        <v/>
      </c>
      <c r="BI232" s="58" t="str">
        <f t="shared" si="130"/>
        <v/>
      </c>
      <c r="BJ232" s="58" t="str">
        <f t="shared" si="131"/>
        <v/>
      </c>
      <c r="BK232" s="58" t="str">
        <f t="shared" si="132"/>
        <v/>
      </c>
      <c r="BL232" s="58" t="str">
        <f t="shared" si="133"/>
        <v/>
      </c>
      <c r="BN232" s="58" t="str">
        <f t="shared" si="134"/>
        <v/>
      </c>
      <c r="BO232" s="58" t="str">
        <f t="shared" si="135"/>
        <v/>
      </c>
      <c r="BP232" s="58" t="str">
        <f t="shared" si="136"/>
        <v/>
      </c>
      <c r="BQ232" s="58" t="str">
        <f t="shared" si="137"/>
        <v/>
      </c>
      <c r="BR232" s="58" t="str">
        <f t="shared" si="138"/>
        <v/>
      </c>
    </row>
    <row r="233" spans="15:70" x14ac:dyDescent="0.2">
      <c r="O233" s="47" t="str">
        <f t="shared" si="121"/>
        <v/>
      </c>
      <c r="P233" s="53" t="str">
        <f t="shared" si="122"/>
        <v/>
      </c>
      <c r="Q233" s="169"/>
      <c r="R233" s="170"/>
      <c r="S233" s="170"/>
      <c r="T233" s="170"/>
      <c r="U233" s="171"/>
      <c r="V233" s="168"/>
      <c r="X233" s="47" t="str">
        <f t="shared" si="115"/>
        <v/>
      </c>
      <c r="Y233" s="53" t="str">
        <f t="shared" si="123"/>
        <v/>
      </c>
      <c r="Z233" s="169"/>
      <c r="AA233" s="170"/>
      <c r="AB233" s="170"/>
      <c r="AC233" s="170"/>
      <c r="AD233" s="171"/>
      <c r="AE233" s="168"/>
      <c r="AF233" s="54" t="str">
        <f t="shared" si="139"/>
        <v/>
      </c>
      <c r="AS233" s="56">
        <f t="shared" si="124"/>
        <v>0</v>
      </c>
      <c r="AT233" s="56">
        <f t="shared" si="125"/>
        <v>0</v>
      </c>
      <c r="AU233" s="56">
        <f t="shared" si="126"/>
        <v>0</v>
      </c>
      <c r="AV233" s="56">
        <f t="shared" si="127"/>
        <v>0</v>
      </c>
      <c r="AW233" s="56">
        <f t="shared" si="128"/>
        <v>0</v>
      </c>
      <c r="AX233" s="57">
        <f t="shared" si="113"/>
        <v>0</v>
      </c>
      <c r="AY233" s="57">
        <f>SUM($AX$7:AX233)</f>
        <v>0</v>
      </c>
      <c r="AZ233" s="56">
        <f t="shared" si="116"/>
        <v>0</v>
      </c>
      <c r="BA233" s="56">
        <f t="shared" si="117"/>
        <v>0</v>
      </c>
      <c r="BB233" s="56">
        <f t="shared" si="118"/>
        <v>0</v>
      </c>
      <c r="BC233" s="56">
        <f t="shared" si="119"/>
        <v>0</v>
      </c>
      <c r="BD233" s="56">
        <f t="shared" si="120"/>
        <v>0</v>
      </c>
      <c r="BE233" s="57">
        <f t="shared" si="114"/>
        <v>0</v>
      </c>
      <c r="BF233" s="57">
        <f>SUM($BE$7:BE233)</f>
        <v>0</v>
      </c>
      <c r="BH233" s="58" t="str">
        <f t="shared" si="129"/>
        <v/>
      </c>
      <c r="BI233" s="58" t="str">
        <f t="shared" si="130"/>
        <v/>
      </c>
      <c r="BJ233" s="58" t="str">
        <f t="shared" si="131"/>
        <v/>
      </c>
      <c r="BK233" s="58" t="str">
        <f t="shared" si="132"/>
        <v/>
      </c>
      <c r="BL233" s="58" t="str">
        <f t="shared" si="133"/>
        <v/>
      </c>
      <c r="BN233" s="58" t="str">
        <f t="shared" si="134"/>
        <v/>
      </c>
      <c r="BO233" s="58" t="str">
        <f t="shared" si="135"/>
        <v/>
      </c>
      <c r="BP233" s="58" t="str">
        <f t="shared" si="136"/>
        <v/>
      </c>
      <c r="BQ233" s="58" t="str">
        <f t="shared" si="137"/>
        <v/>
      </c>
      <c r="BR233" s="58" t="str">
        <f t="shared" si="138"/>
        <v/>
      </c>
    </row>
    <row r="234" spans="15:70" x14ac:dyDescent="0.2">
      <c r="O234" s="47" t="str">
        <f t="shared" si="121"/>
        <v/>
      </c>
      <c r="P234" s="53" t="str">
        <f t="shared" si="122"/>
        <v/>
      </c>
      <c r="Q234" s="169"/>
      <c r="R234" s="170"/>
      <c r="S234" s="170"/>
      <c r="T234" s="170"/>
      <c r="U234" s="171"/>
      <c r="V234" s="168"/>
      <c r="X234" s="47" t="str">
        <f t="shared" si="115"/>
        <v/>
      </c>
      <c r="Y234" s="53" t="str">
        <f t="shared" si="123"/>
        <v/>
      </c>
      <c r="Z234" s="169"/>
      <c r="AA234" s="170"/>
      <c r="AB234" s="170"/>
      <c r="AC234" s="170"/>
      <c r="AD234" s="171"/>
      <c r="AE234" s="168"/>
      <c r="AF234" s="54" t="str">
        <f t="shared" si="139"/>
        <v/>
      </c>
      <c r="AS234" s="56">
        <f t="shared" si="124"/>
        <v>0</v>
      </c>
      <c r="AT234" s="56">
        <f t="shared" si="125"/>
        <v>0</v>
      </c>
      <c r="AU234" s="56">
        <f t="shared" si="126"/>
        <v>0</v>
      </c>
      <c r="AV234" s="56">
        <f t="shared" si="127"/>
        <v>0</v>
      </c>
      <c r="AW234" s="56">
        <f t="shared" si="128"/>
        <v>0</v>
      </c>
      <c r="AX234" s="57">
        <f t="shared" si="113"/>
        <v>0</v>
      </c>
      <c r="AY234" s="57">
        <f>SUM($AX$7:AX234)</f>
        <v>0</v>
      </c>
      <c r="AZ234" s="56">
        <f t="shared" si="116"/>
        <v>0</v>
      </c>
      <c r="BA234" s="56">
        <f t="shared" si="117"/>
        <v>0</v>
      </c>
      <c r="BB234" s="56">
        <f t="shared" si="118"/>
        <v>0</v>
      </c>
      <c r="BC234" s="56">
        <f t="shared" si="119"/>
        <v>0</v>
      </c>
      <c r="BD234" s="56">
        <f t="shared" si="120"/>
        <v>0</v>
      </c>
      <c r="BE234" s="57">
        <f t="shared" si="114"/>
        <v>0</v>
      </c>
      <c r="BF234" s="57">
        <f>SUM($BE$7:BE234)</f>
        <v>0</v>
      </c>
      <c r="BH234" s="58" t="str">
        <f t="shared" si="129"/>
        <v/>
      </c>
      <c r="BI234" s="58" t="str">
        <f t="shared" si="130"/>
        <v/>
      </c>
      <c r="BJ234" s="58" t="str">
        <f t="shared" si="131"/>
        <v/>
      </c>
      <c r="BK234" s="58" t="str">
        <f t="shared" si="132"/>
        <v/>
      </c>
      <c r="BL234" s="58" t="str">
        <f t="shared" si="133"/>
        <v/>
      </c>
      <c r="BN234" s="58" t="str">
        <f t="shared" si="134"/>
        <v/>
      </c>
      <c r="BO234" s="58" t="str">
        <f t="shared" si="135"/>
        <v/>
      </c>
      <c r="BP234" s="58" t="str">
        <f t="shared" si="136"/>
        <v/>
      </c>
      <c r="BQ234" s="58" t="str">
        <f t="shared" si="137"/>
        <v/>
      </c>
      <c r="BR234" s="58" t="str">
        <f t="shared" si="138"/>
        <v/>
      </c>
    </row>
    <row r="235" spans="15:70" x14ac:dyDescent="0.2">
      <c r="O235" s="47" t="str">
        <f t="shared" si="121"/>
        <v/>
      </c>
      <c r="P235" s="53" t="str">
        <f t="shared" si="122"/>
        <v/>
      </c>
      <c r="Q235" s="169"/>
      <c r="R235" s="170"/>
      <c r="S235" s="170"/>
      <c r="T235" s="170"/>
      <c r="U235" s="171"/>
      <c r="V235" s="168"/>
      <c r="X235" s="47" t="str">
        <f t="shared" si="115"/>
        <v/>
      </c>
      <c r="Y235" s="53" t="str">
        <f t="shared" si="123"/>
        <v/>
      </c>
      <c r="Z235" s="169"/>
      <c r="AA235" s="170"/>
      <c r="AB235" s="170"/>
      <c r="AC235" s="170"/>
      <c r="AD235" s="171"/>
      <c r="AE235" s="168"/>
      <c r="AF235" s="54" t="str">
        <f t="shared" si="139"/>
        <v/>
      </c>
      <c r="AS235" s="56">
        <f t="shared" si="124"/>
        <v>0</v>
      </c>
      <c r="AT235" s="56">
        <f t="shared" si="125"/>
        <v>0</v>
      </c>
      <c r="AU235" s="56">
        <f t="shared" si="126"/>
        <v>0</v>
      </c>
      <c r="AV235" s="56">
        <f t="shared" si="127"/>
        <v>0</v>
      </c>
      <c r="AW235" s="56">
        <f t="shared" si="128"/>
        <v>0</v>
      </c>
      <c r="AX235" s="57">
        <f t="shared" si="113"/>
        <v>0</v>
      </c>
      <c r="AY235" s="57">
        <f>SUM($AX$7:AX235)</f>
        <v>0</v>
      </c>
      <c r="AZ235" s="56">
        <f t="shared" si="116"/>
        <v>0</v>
      </c>
      <c r="BA235" s="56">
        <f t="shared" si="117"/>
        <v>0</v>
      </c>
      <c r="BB235" s="56">
        <f t="shared" si="118"/>
        <v>0</v>
      </c>
      <c r="BC235" s="56">
        <f t="shared" si="119"/>
        <v>0</v>
      </c>
      <c r="BD235" s="56">
        <f t="shared" si="120"/>
        <v>0</v>
      </c>
      <c r="BE235" s="57">
        <f t="shared" si="114"/>
        <v>0</v>
      </c>
      <c r="BF235" s="57">
        <f>SUM($BE$7:BE235)</f>
        <v>0</v>
      </c>
      <c r="BH235" s="58" t="str">
        <f t="shared" si="129"/>
        <v/>
      </c>
      <c r="BI235" s="58" t="str">
        <f t="shared" si="130"/>
        <v/>
      </c>
      <c r="BJ235" s="58" t="str">
        <f t="shared" si="131"/>
        <v/>
      </c>
      <c r="BK235" s="58" t="str">
        <f t="shared" si="132"/>
        <v/>
      </c>
      <c r="BL235" s="58" t="str">
        <f t="shared" si="133"/>
        <v/>
      </c>
      <c r="BN235" s="58" t="str">
        <f t="shared" si="134"/>
        <v/>
      </c>
      <c r="BO235" s="58" t="str">
        <f t="shared" si="135"/>
        <v/>
      </c>
      <c r="BP235" s="58" t="str">
        <f t="shared" si="136"/>
        <v/>
      </c>
      <c r="BQ235" s="58" t="str">
        <f t="shared" si="137"/>
        <v/>
      </c>
      <c r="BR235" s="58" t="str">
        <f t="shared" si="138"/>
        <v/>
      </c>
    </row>
    <row r="236" spans="15:70" x14ac:dyDescent="0.2">
      <c r="O236" s="47" t="str">
        <f t="shared" si="121"/>
        <v/>
      </c>
      <c r="P236" s="53" t="str">
        <f t="shared" si="122"/>
        <v/>
      </c>
      <c r="Q236" s="169"/>
      <c r="R236" s="170"/>
      <c r="S236" s="170"/>
      <c r="T236" s="170"/>
      <c r="U236" s="171"/>
      <c r="V236" s="168"/>
      <c r="X236" s="47" t="str">
        <f t="shared" si="115"/>
        <v/>
      </c>
      <c r="Y236" s="53" t="str">
        <f t="shared" si="123"/>
        <v/>
      </c>
      <c r="Z236" s="169"/>
      <c r="AA236" s="170"/>
      <c r="AB236" s="170"/>
      <c r="AC236" s="170"/>
      <c r="AD236" s="171"/>
      <c r="AE236" s="168"/>
      <c r="AF236" s="54" t="str">
        <f t="shared" si="139"/>
        <v/>
      </c>
      <c r="AS236" s="56">
        <f t="shared" si="124"/>
        <v>0</v>
      </c>
      <c r="AT236" s="56">
        <f t="shared" si="125"/>
        <v>0</v>
      </c>
      <c r="AU236" s="56">
        <f t="shared" si="126"/>
        <v>0</v>
      </c>
      <c r="AV236" s="56">
        <f t="shared" si="127"/>
        <v>0</v>
      </c>
      <c r="AW236" s="56">
        <f t="shared" si="128"/>
        <v>0</v>
      </c>
      <c r="AX236" s="57">
        <f t="shared" si="113"/>
        <v>0</v>
      </c>
      <c r="AY236" s="57">
        <f>SUM($AX$7:AX236)</f>
        <v>0</v>
      </c>
      <c r="AZ236" s="56">
        <f t="shared" si="116"/>
        <v>0</v>
      </c>
      <c r="BA236" s="56">
        <f t="shared" si="117"/>
        <v>0</v>
      </c>
      <c r="BB236" s="56">
        <f t="shared" si="118"/>
        <v>0</v>
      </c>
      <c r="BC236" s="56">
        <f t="shared" si="119"/>
        <v>0</v>
      </c>
      <c r="BD236" s="56">
        <f t="shared" si="120"/>
        <v>0</v>
      </c>
      <c r="BE236" s="57">
        <f t="shared" si="114"/>
        <v>0</v>
      </c>
      <c r="BF236" s="57">
        <f>SUM($BE$7:BE236)</f>
        <v>0</v>
      </c>
      <c r="BH236" s="58" t="str">
        <f t="shared" si="129"/>
        <v/>
      </c>
      <c r="BI236" s="58" t="str">
        <f t="shared" si="130"/>
        <v/>
      </c>
      <c r="BJ236" s="58" t="str">
        <f t="shared" si="131"/>
        <v/>
      </c>
      <c r="BK236" s="58" t="str">
        <f t="shared" si="132"/>
        <v/>
      </c>
      <c r="BL236" s="58" t="str">
        <f t="shared" si="133"/>
        <v/>
      </c>
      <c r="BN236" s="58" t="str">
        <f t="shared" si="134"/>
        <v/>
      </c>
      <c r="BO236" s="58" t="str">
        <f t="shared" si="135"/>
        <v/>
      </c>
      <c r="BP236" s="58" t="str">
        <f t="shared" si="136"/>
        <v/>
      </c>
      <c r="BQ236" s="58" t="str">
        <f t="shared" si="137"/>
        <v/>
      </c>
      <c r="BR236" s="58" t="str">
        <f t="shared" si="138"/>
        <v/>
      </c>
    </row>
    <row r="237" spans="15:70" x14ac:dyDescent="0.2">
      <c r="O237" s="47" t="str">
        <f t="shared" si="121"/>
        <v/>
      </c>
      <c r="P237" s="53" t="str">
        <f t="shared" si="122"/>
        <v/>
      </c>
      <c r="Q237" s="169"/>
      <c r="R237" s="170"/>
      <c r="S237" s="170"/>
      <c r="T237" s="170"/>
      <c r="U237" s="171"/>
      <c r="V237" s="168"/>
      <c r="X237" s="47" t="str">
        <f t="shared" si="115"/>
        <v/>
      </c>
      <c r="Y237" s="53" t="str">
        <f t="shared" si="123"/>
        <v/>
      </c>
      <c r="Z237" s="169"/>
      <c r="AA237" s="170"/>
      <c r="AB237" s="170"/>
      <c r="AC237" s="170"/>
      <c r="AD237" s="171"/>
      <c r="AE237" s="168"/>
      <c r="AF237" s="54" t="str">
        <f t="shared" si="139"/>
        <v/>
      </c>
      <c r="AS237" s="56">
        <f t="shared" si="124"/>
        <v>0</v>
      </c>
      <c r="AT237" s="56">
        <f t="shared" si="125"/>
        <v>0</v>
      </c>
      <c r="AU237" s="56">
        <f t="shared" si="126"/>
        <v>0</v>
      </c>
      <c r="AV237" s="56">
        <f t="shared" si="127"/>
        <v>0</v>
      </c>
      <c r="AW237" s="56">
        <f t="shared" si="128"/>
        <v>0</v>
      </c>
      <c r="AX237" s="57">
        <f t="shared" si="113"/>
        <v>0</v>
      </c>
      <c r="AY237" s="57">
        <f>SUM($AX$7:AX237)</f>
        <v>0</v>
      </c>
      <c r="AZ237" s="56">
        <f t="shared" si="116"/>
        <v>0</v>
      </c>
      <c r="BA237" s="56">
        <f t="shared" si="117"/>
        <v>0</v>
      </c>
      <c r="BB237" s="56">
        <f t="shared" si="118"/>
        <v>0</v>
      </c>
      <c r="BC237" s="56">
        <f t="shared" si="119"/>
        <v>0</v>
      </c>
      <c r="BD237" s="56">
        <f t="shared" si="120"/>
        <v>0</v>
      </c>
      <c r="BE237" s="57">
        <f t="shared" si="114"/>
        <v>0</v>
      </c>
      <c r="BF237" s="57">
        <f>SUM($BE$7:BE237)</f>
        <v>0</v>
      </c>
      <c r="BH237" s="58" t="str">
        <f t="shared" si="129"/>
        <v/>
      </c>
      <c r="BI237" s="58" t="str">
        <f t="shared" si="130"/>
        <v/>
      </c>
      <c r="BJ237" s="58" t="str">
        <f t="shared" si="131"/>
        <v/>
      </c>
      <c r="BK237" s="58" t="str">
        <f t="shared" si="132"/>
        <v/>
      </c>
      <c r="BL237" s="58" t="str">
        <f t="shared" si="133"/>
        <v/>
      </c>
      <c r="BN237" s="58" t="str">
        <f t="shared" si="134"/>
        <v/>
      </c>
      <c r="BO237" s="58" t="str">
        <f t="shared" si="135"/>
        <v/>
      </c>
      <c r="BP237" s="58" t="str">
        <f t="shared" si="136"/>
        <v/>
      </c>
      <c r="BQ237" s="58" t="str">
        <f t="shared" si="137"/>
        <v/>
      </c>
      <c r="BR237" s="58" t="str">
        <f t="shared" si="138"/>
        <v/>
      </c>
    </row>
    <row r="238" spans="15:70" x14ac:dyDescent="0.2">
      <c r="O238" s="47" t="str">
        <f t="shared" si="121"/>
        <v/>
      </c>
      <c r="P238" s="53" t="str">
        <f t="shared" si="122"/>
        <v/>
      </c>
      <c r="Q238" s="169"/>
      <c r="R238" s="170"/>
      <c r="S238" s="170"/>
      <c r="T238" s="170"/>
      <c r="U238" s="171"/>
      <c r="V238" s="168"/>
      <c r="X238" s="47" t="str">
        <f t="shared" si="115"/>
        <v/>
      </c>
      <c r="Y238" s="53" t="str">
        <f t="shared" si="123"/>
        <v/>
      </c>
      <c r="Z238" s="169"/>
      <c r="AA238" s="170"/>
      <c r="AB238" s="170"/>
      <c r="AC238" s="170"/>
      <c r="AD238" s="171"/>
      <c r="AE238" s="168"/>
      <c r="AF238" s="54" t="str">
        <f t="shared" si="139"/>
        <v/>
      </c>
      <c r="AS238" s="56">
        <f t="shared" si="124"/>
        <v>0</v>
      </c>
      <c r="AT238" s="56">
        <f t="shared" si="125"/>
        <v>0</v>
      </c>
      <c r="AU238" s="56">
        <f t="shared" si="126"/>
        <v>0</v>
      </c>
      <c r="AV238" s="56">
        <f t="shared" si="127"/>
        <v>0</v>
      </c>
      <c r="AW238" s="56">
        <f t="shared" si="128"/>
        <v>0</v>
      </c>
      <c r="AX238" s="57">
        <f t="shared" si="113"/>
        <v>0</v>
      </c>
      <c r="AY238" s="57">
        <f>SUM($AX$7:AX238)</f>
        <v>0</v>
      </c>
      <c r="AZ238" s="56">
        <f t="shared" si="116"/>
        <v>0</v>
      </c>
      <c r="BA238" s="56">
        <f t="shared" si="117"/>
        <v>0</v>
      </c>
      <c r="BB238" s="56">
        <f t="shared" si="118"/>
        <v>0</v>
      </c>
      <c r="BC238" s="56">
        <f t="shared" si="119"/>
        <v>0</v>
      </c>
      <c r="BD238" s="56">
        <f t="shared" si="120"/>
        <v>0</v>
      </c>
      <c r="BE238" s="57">
        <f t="shared" si="114"/>
        <v>0</v>
      </c>
      <c r="BF238" s="57">
        <f>SUM($BE$7:BE238)</f>
        <v>0</v>
      </c>
      <c r="BH238" s="58" t="str">
        <f t="shared" si="129"/>
        <v/>
      </c>
      <c r="BI238" s="58" t="str">
        <f t="shared" si="130"/>
        <v/>
      </c>
      <c r="BJ238" s="58" t="str">
        <f t="shared" si="131"/>
        <v/>
      </c>
      <c r="BK238" s="58" t="str">
        <f t="shared" si="132"/>
        <v/>
      </c>
      <c r="BL238" s="58" t="str">
        <f t="shared" si="133"/>
        <v/>
      </c>
      <c r="BN238" s="58" t="str">
        <f t="shared" si="134"/>
        <v/>
      </c>
      <c r="BO238" s="58" t="str">
        <f t="shared" si="135"/>
        <v/>
      </c>
      <c r="BP238" s="58" t="str">
        <f t="shared" si="136"/>
        <v/>
      </c>
      <c r="BQ238" s="58" t="str">
        <f t="shared" si="137"/>
        <v/>
      </c>
      <c r="BR238" s="58" t="str">
        <f t="shared" si="138"/>
        <v/>
      </c>
    </row>
    <row r="239" spans="15:70" x14ac:dyDescent="0.2">
      <c r="O239" s="47" t="str">
        <f t="shared" si="121"/>
        <v/>
      </c>
      <c r="P239" s="53" t="str">
        <f t="shared" si="122"/>
        <v/>
      </c>
      <c r="Q239" s="169"/>
      <c r="R239" s="170"/>
      <c r="S239" s="170"/>
      <c r="T239" s="170"/>
      <c r="U239" s="171"/>
      <c r="V239" s="168"/>
      <c r="X239" s="47" t="str">
        <f t="shared" si="115"/>
        <v/>
      </c>
      <c r="Y239" s="53" t="str">
        <f t="shared" si="123"/>
        <v/>
      </c>
      <c r="Z239" s="169"/>
      <c r="AA239" s="170"/>
      <c r="AB239" s="170"/>
      <c r="AC239" s="170"/>
      <c r="AD239" s="171"/>
      <c r="AE239" s="168"/>
      <c r="AF239" s="54" t="str">
        <f t="shared" si="139"/>
        <v/>
      </c>
      <c r="AS239" s="56">
        <f t="shared" si="124"/>
        <v>0</v>
      </c>
      <c r="AT239" s="56">
        <f t="shared" si="125"/>
        <v>0</v>
      </c>
      <c r="AU239" s="56">
        <f t="shared" si="126"/>
        <v>0</v>
      </c>
      <c r="AV239" s="56">
        <f t="shared" si="127"/>
        <v>0</v>
      </c>
      <c r="AW239" s="56">
        <f t="shared" si="128"/>
        <v>0</v>
      </c>
      <c r="AX239" s="57">
        <f t="shared" ref="AX239:AX302" si="140">SUM(AS239:AW239)</f>
        <v>0</v>
      </c>
      <c r="AY239" s="57">
        <f>SUM($AX$7:AX239)</f>
        <v>0</v>
      </c>
      <c r="AZ239" s="56">
        <f t="shared" si="116"/>
        <v>0</v>
      </c>
      <c r="BA239" s="56">
        <f t="shared" si="117"/>
        <v>0</v>
      </c>
      <c r="BB239" s="56">
        <f t="shared" si="118"/>
        <v>0</v>
      </c>
      <c r="BC239" s="56">
        <f t="shared" si="119"/>
        <v>0</v>
      </c>
      <c r="BD239" s="56">
        <f t="shared" si="120"/>
        <v>0</v>
      </c>
      <c r="BE239" s="57">
        <f t="shared" ref="BE239:BE302" si="141">SUM(AZ239:BD239)</f>
        <v>0</v>
      </c>
      <c r="BF239" s="57">
        <f>SUM($BE$7:BE239)</f>
        <v>0</v>
      </c>
      <c r="BH239" s="58" t="str">
        <f t="shared" si="129"/>
        <v/>
      </c>
      <c r="BI239" s="58" t="str">
        <f t="shared" si="130"/>
        <v/>
      </c>
      <c r="BJ239" s="58" t="str">
        <f t="shared" si="131"/>
        <v/>
      </c>
      <c r="BK239" s="58" t="str">
        <f t="shared" si="132"/>
        <v/>
      </c>
      <c r="BL239" s="58" t="str">
        <f t="shared" si="133"/>
        <v/>
      </c>
      <c r="BN239" s="58" t="str">
        <f t="shared" si="134"/>
        <v/>
      </c>
      <c r="BO239" s="58" t="str">
        <f t="shared" si="135"/>
        <v/>
      </c>
      <c r="BP239" s="58" t="str">
        <f t="shared" si="136"/>
        <v/>
      </c>
      <c r="BQ239" s="58" t="str">
        <f t="shared" si="137"/>
        <v/>
      </c>
      <c r="BR239" s="58" t="str">
        <f t="shared" si="138"/>
        <v/>
      </c>
    </row>
    <row r="240" spans="15:70" x14ac:dyDescent="0.2">
      <c r="O240" s="47" t="str">
        <f t="shared" si="121"/>
        <v/>
      </c>
      <c r="P240" s="53" t="str">
        <f t="shared" si="122"/>
        <v/>
      </c>
      <c r="Q240" s="169"/>
      <c r="R240" s="170"/>
      <c r="S240" s="170"/>
      <c r="T240" s="170"/>
      <c r="U240" s="171"/>
      <c r="V240" s="168"/>
      <c r="X240" s="47" t="str">
        <f t="shared" si="115"/>
        <v/>
      </c>
      <c r="Y240" s="53" t="str">
        <f t="shared" si="123"/>
        <v/>
      </c>
      <c r="Z240" s="169"/>
      <c r="AA240" s="170"/>
      <c r="AB240" s="170"/>
      <c r="AC240" s="170"/>
      <c r="AD240" s="171"/>
      <c r="AE240" s="168"/>
      <c r="AF240" s="54" t="str">
        <f t="shared" si="139"/>
        <v/>
      </c>
      <c r="AS240" s="56">
        <f t="shared" si="124"/>
        <v>0</v>
      </c>
      <c r="AT240" s="56">
        <f t="shared" si="125"/>
        <v>0</v>
      </c>
      <c r="AU240" s="56">
        <f t="shared" si="126"/>
        <v>0</v>
      </c>
      <c r="AV240" s="56">
        <f t="shared" si="127"/>
        <v>0</v>
      </c>
      <c r="AW240" s="56">
        <f t="shared" si="128"/>
        <v>0</v>
      </c>
      <c r="AX240" s="57">
        <f t="shared" si="140"/>
        <v>0</v>
      </c>
      <c r="AY240" s="57">
        <f>SUM($AX$7:AX240)</f>
        <v>0</v>
      </c>
      <c r="AZ240" s="56">
        <f t="shared" si="116"/>
        <v>0</v>
      </c>
      <c r="BA240" s="56">
        <f t="shared" si="117"/>
        <v>0</v>
      </c>
      <c r="BB240" s="56">
        <f t="shared" si="118"/>
        <v>0</v>
      </c>
      <c r="BC240" s="56">
        <f t="shared" si="119"/>
        <v>0</v>
      </c>
      <c r="BD240" s="56">
        <f t="shared" si="120"/>
        <v>0</v>
      </c>
      <c r="BE240" s="57">
        <f t="shared" si="141"/>
        <v>0</v>
      </c>
      <c r="BF240" s="57">
        <f>SUM($BE$7:BE240)</f>
        <v>0</v>
      </c>
      <c r="BH240" s="58" t="str">
        <f t="shared" si="129"/>
        <v/>
      </c>
      <c r="BI240" s="58" t="str">
        <f t="shared" si="130"/>
        <v/>
      </c>
      <c r="BJ240" s="58" t="str">
        <f t="shared" si="131"/>
        <v/>
      </c>
      <c r="BK240" s="58" t="str">
        <f t="shared" si="132"/>
        <v/>
      </c>
      <c r="BL240" s="58" t="str">
        <f t="shared" si="133"/>
        <v/>
      </c>
      <c r="BN240" s="58" t="str">
        <f t="shared" si="134"/>
        <v/>
      </c>
      <c r="BO240" s="58" t="str">
        <f t="shared" si="135"/>
        <v/>
      </c>
      <c r="BP240" s="58" t="str">
        <f t="shared" si="136"/>
        <v/>
      </c>
      <c r="BQ240" s="58" t="str">
        <f t="shared" si="137"/>
        <v/>
      </c>
      <c r="BR240" s="58" t="str">
        <f t="shared" si="138"/>
        <v/>
      </c>
    </row>
    <row r="241" spans="15:70" x14ac:dyDescent="0.2">
      <c r="O241" s="47" t="str">
        <f t="shared" si="121"/>
        <v/>
      </c>
      <c r="P241" s="53" t="str">
        <f t="shared" si="122"/>
        <v/>
      </c>
      <c r="Q241" s="169"/>
      <c r="R241" s="170"/>
      <c r="S241" s="170"/>
      <c r="T241" s="170"/>
      <c r="U241" s="171"/>
      <c r="V241" s="168"/>
      <c r="X241" s="47" t="str">
        <f t="shared" si="115"/>
        <v/>
      </c>
      <c r="Y241" s="53" t="str">
        <f t="shared" si="123"/>
        <v/>
      </c>
      <c r="Z241" s="169"/>
      <c r="AA241" s="170"/>
      <c r="AB241" s="170"/>
      <c r="AC241" s="170"/>
      <c r="AD241" s="171"/>
      <c r="AE241" s="168"/>
      <c r="AF241" s="54" t="str">
        <f t="shared" si="139"/>
        <v/>
      </c>
      <c r="AS241" s="56">
        <f t="shared" si="124"/>
        <v>0</v>
      </c>
      <c r="AT241" s="56">
        <f t="shared" si="125"/>
        <v>0</v>
      </c>
      <c r="AU241" s="56">
        <f t="shared" si="126"/>
        <v>0</v>
      </c>
      <c r="AV241" s="56">
        <f t="shared" si="127"/>
        <v>0</v>
      </c>
      <c r="AW241" s="56">
        <f t="shared" si="128"/>
        <v>0</v>
      </c>
      <c r="AX241" s="57">
        <f t="shared" si="140"/>
        <v>0</v>
      </c>
      <c r="AY241" s="57">
        <f>SUM($AX$7:AX241)</f>
        <v>0</v>
      </c>
      <c r="AZ241" s="56">
        <f t="shared" si="116"/>
        <v>0</v>
      </c>
      <c r="BA241" s="56">
        <f t="shared" si="117"/>
        <v>0</v>
      </c>
      <c r="BB241" s="56">
        <f t="shared" si="118"/>
        <v>0</v>
      </c>
      <c r="BC241" s="56">
        <f t="shared" si="119"/>
        <v>0</v>
      </c>
      <c r="BD241" s="56">
        <f t="shared" si="120"/>
        <v>0</v>
      </c>
      <c r="BE241" s="57">
        <f t="shared" si="141"/>
        <v>0</v>
      </c>
      <c r="BF241" s="57">
        <f>SUM($BE$7:BE241)</f>
        <v>0</v>
      </c>
      <c r="BH241" s="58" t="str">
        <f t="shared" si="129"/>
        <v/>
      </c>
      <c r="BI241" s="58" t="str">
        <f t="shared" si="130"/>
        <v/>
      </c>
      <c r="BJ241" s="58" t="str">
        <f t="shared" si="131"/>
        <v/>
      </c>
      <c r="BK241" s="58" t="str">
        <f t="shared" si="132"/>
        <v/>
      </c>
      <c r="BL241" s="58" t="str">
        <f t="shared" si="133"/>
        <v/>
      </c>
      <c r="BN241" s="58" t="str">
        <f t="shared" si="134"/>
        <v/>
      </c>
      <c r="BO241" s="58" t="str">
        <f t="shared" si="135"/>
        <v/>
      </c>
      <c r="BP241" s="58" t="str">
        <f t="shared" si="136"/>
        <v/>
      </c>
      <c r="BQ241" s="58" t="str">
        <f t="shared" si="137"/>
        <v/>
      </c>
      <c r="BR241" s="58" t="str">
        <f t="shared" si="138"/>
        <v/>
      </c>
    </row>
    <row r="242" spans="15:70" x14ac:dyDescent="0.2">
      <c r="O242" s="47" t="str">
        <f t="shared" si="121"/>
        <v/>
      </c>
      <c r="P242" s="53" t="str">
        <f t="shared" si="122"/>
        <v/>
      </c>
      <c r="Q242" s="169"/>
      <c r="R242" s="170"/>
      <c r="S242" s="170"/>
      <c r="T242" s="170"/>
      <c r="U242" s="171"/>
      <c r="V242" s="168"/>
      <c r="X242" s="47" t="str">
        <f t="shared" si="115"/>
        <v/>
      </c>
      <c r="Y242" s="53" t="str">
        <f t="shared" si="123"/>
        <v/>
      </c>
      <c r="Z242" s="169"/>
      <c r="AA242" s="170"/>
      <c r="AB242" s="170"/>
      <c r="AC242" s="170"/>
      <c r="AD242" s="171"/>
      <c r="AE242" s="168"/>
      <c r="AF242" s="54" t="str">
        <f t="shared" si="139"/>
        <v/>
      </c>
      <c r="AS242" s="56">
        <f t="shared" si="124"/>
        <v>0</v>
      </c>
      <c r="AT242" s="56">
        <f t="shared" si="125"/>
        <v>0</v>
      </c>
      <c r="AU242" s="56">
        <f t="shared" si="126"/>
        <v>0</v>
      </c>
      <c r="AV242" s="56">
        <f t="shared" si="127"/>
        <v>0</v>
      </c>
      <c r="AW242" s="56">
        <f t="shared" si="128"/>
        <v>0</v>
      </c>
      <c r="AX242" s="57">
        <f t="shared" si="140"/>
        <v>0</v>
      </c>
      <c r="AY242" s="57">
        <f>SUM($AX$7:AX242)</f>
        <v>0</v>
      </c>
      <c r="AZ242" s="56">
        <f t="shared" si="116"/>
        <v>0</v>
      </c>
      <c r="BA242" s="56">
        <f t="shared" si="117"/>
        <v>0</v>
      </c>
      <c r="BB242" s="56">
        <f t="shared" si="118"/>
        <v>0</v>
      </c>
      <c r="BC242" s="56">
        <f t="shared" si="119"/>
        <v>0</v>
      </c>
      <c r="BD242" s="56">
        <f t="shared" si="120"/>
        <v>0</v>
      </c>
      <c r="BE242" s="57">
        <f t="shared" si="141"/>
        <v>0</v>
      </c>
      <c r="BF242" s="57">
        <f>SUM($BE$7:BE242)</f>
        <v>0</v>
      </c>
      <c r="BH242" s="58" t="str">
        <f t="shared" si="129"/>
        <v/>
      </c>
      <c r="BI242" s="58" t="str">
        <f t="shared" si="130"/>
        <v/>
      </c>
      <c r="BJ242" s="58" t="str">
        <f t="shared" si="131"/>
        <v/>
      </c>
      <c r="BK242" s="58" t="str">
        <f t="shared" si="132"/>
        <v/>
      </c>
      <c r="BL242" s="58" t="str">
        <f t="shared" si="133"/>
        <v/>
      </c>
      <c r="BN242" s="58" t="str">
        <f t="shared" si="134"/>
        <v/>
      </c>
      <c r="BO242" s="58" t="str">
        <f t="shared" si="135"/>
        <v/>
      </c>
      <c r="BP242" s="58" t="str">
        <f t="shared" si="136"/>
        <v/>
      </c>
      <c r="BQ242" s="58" t="str">
        <f t="shared" si="137"/>
        <v/>
      </c>
      <c r="BR242" s="58" t="str">
        <f t="shared" si="138"/>
        <v/>
      </c>
    </row>
    <row r="243" spans="15:70" x14ac:dyDescent="0.2">
      <c r="O243" s="47" t="str">
        <f t="shared" si="121"/>
        <v/>
      </c>
      <c r="P243" s="53" t="str">
        <f t="shared" si="122"/>
        <v/>
      </c>
      <c r="Q243" s="169"/>
      <c r="R243" s="170"/>
      <c r="S243" s="170"/>
      <c r="T243" s="170"/>
      <c r="U243" s="171"/>
      <c r="V243" s="168"/>
      <c r="X243" s="47" t="str">
        <f t="shared" si="115"/>
        <v/>
      </c>
      <c r="Y243" s="53" t="str">
        <f t="shared" si="123"/>
        <v/>
      </c>
      <c r="Z243" s="169"/>
      <c r="AA243" s="170"/>
      <c r="AB243" s="170"/>
      <c r="AC243" s="170"/>
      <c r="AD243" s="171"/>
      <c r="AE243" s="168"/>
      <c r="AF243" s="54" t="str">
        <f t="shared" si="139"/>
        <v/>
      </c>
      <c r="AS243" s="56">
        <f t="shared" si="124"/>
        <v>0</v>
      </c>
      <c r="AT243" s="56">
        <f t="shared" si="125"/>
        <v>0</v>
      </c>
      <c r="AU243" s="56">
        <f t="shared" si="126"/>
        <v>0</v>
      </c>
      <c r="AV243" s="56">
        <f t="shared" si="127"/>
        <v>0</v>
      </c>
      <c r="AW243" s="56">
        <f t="shared" si="128"/>
        <v>0</v>
      </c>
      <c r="AX243" s="57">
        <f t="shared" si="140"/>
        <v>0</v>
      </c>
      <c r="AY243" s="57">
        <f>SUM($AX$7:AX243)</f>
        <v>0</v>
      </c>
      <c r="AZ243" s="56">
        <f t="shared" si="116"/>
        <v>0</v>
      </c>
      <c r="BA243" s="56">
        <f t="shared" si="117"/>
        <v>0</v>
      </c>
      <c r="BB243" s="56">
        <f t="shared" si="118"/>
        <v>0</v>
      </c>
      <c r="BC243" s="56">
        <f t="shared" si="119"/>
        <v>0</v>
      </c>
      <c r="BD243" s="56">
        <f t="shared" si="120"/>
        <v>0</v>
      </c>
      <c r="BE243" s="57">
        <f t="shared" si="141"/>
        <v>0</v>
      </c>
      <c r="BF243" s="57">
        <f>SUM($BE$7:BE243)</f>
        <v>0</v>
      </c>
      <c r="BH243" s="58" t="str">
        <f t="shared" si="129"/>
        <v/>
      </c>
      <c r="BI243" s="58" t="str">
        <f t="shared" si="130"/>
        <v/>
      </c>
      <c r="BJ243" s="58" t="str">
        <f t="shared" si="131"/>
        <v/>
      </c>
      <c r="BK243" s="58" t="str">
        <f t="shared" si="132"/>
        <v/>
      </c>
      <c r="BL243" s="58" t="str">
        <f t="shared" si="133"/>
        <v/>
      </c>
      <c r="BN243" s="58" t="str">
        <f t="shared" si="134"/>
        <v/>
      </c>
      <c r="BO243" s="58" t="str">
        <f t="shared" si="135"/>
        <v/>
      </c>
      <c r="BP243" s="58" t="str">
        <f t="shared" si="136"/>
        <v/>
      </c>
      <c r="BQ243" s="58" t="str">
        <f t="shared" si="137"/>
        <v/>
      </c>
      <c r="BR243" s="58" t="str">
        <f t="shared" si="138"/>
        <v/>
      </c>
    </row>
    <row r="244" spans="15:70" x14ac:dyDescent="0.2">
      <c r="O244" s="47" t="str">
        <f t="shared" si="121"/>
        <v/>
      </c>
      <c r="P244" s="53" t="str">
        <f t="shared" si="122"/>
        <v/>
      </c>
      <c r="Q244" s="169"/>
      <c r="R244" s="170"/>
      <c r="S244" s="170"/>
      <c r="T244" s="170"/>
      <c r="U244" s="171"/>
      <c r="V244" s="168"/>
      <c r="X244" s="47" t="str">
        <f t="shared" si="115"/>
        <v/>
      </c>
      <c r="Y244" s="53" t="str">
        <f t="shared" si="123"/>
        <v/>
      </c>
      <c r="Z244" s="169"/>
      <c r="AA244" s="170"/>
      <c r="AB244" s="170"/>
      <c r="AC244" s="170"/>
      <c r="AD244" s="171"/>
      <c r="AE244" s="168"/>
      <c r="AF244" s="54" t="str">
        <f t="shared" si="139"/>
        <v/>
      </c>
      <c r="AS244" s="56">
        <f t="shared" si="124"/>
        <v>0</v>
      </c>
      <c r="AT244" s="56">
        <f t="shared" si="125"/>
        <v>0</v>
      </c>
      <c r="AU244" s="56">
        <f t="shared" si="126"/>
        <v>0</v>
      </c>
      <c r="AV244" s="56">
        <f t="shared" si="127"/>
        <v>0</v>
      </c>
      <c r="AW244" s="56">
        <f t="shared" si="128"/>
        <v>0</v>
      </c>
      <c r="AX244" s="57">
        <f t="shared" si="140"/>
        <v>0</v>
      </c>
      <c r="AY244" s="57">
        <f>SUM($AX$7:AX244)</f>
        <v>0</v>
      </c>
      <c r="AZ244" s="56">
        <f t="shared" si="116"/>
        <v>0</v>
      </c>
      <c r="BA244" s="56">
        <f t="shared" si="117"/>
        <v>0</v>
      </c>
      <c r="BB244" s="56">
        <f t="shared" si="118"/>
        <v>0</v>
      </c>
      <c r="BC244" s="56">
        <f t="shared" si="119"/>
        <v>0</v>
      </c>
      <c r="BD244" s="56">
        <f t="shared" si="120"/>
        <v>0</v>
      </c>
      <c r="BE244" s="57">
        <f t="shared" si="141"/>
        <v>0</v>
      </c>
      <c r="BF244" s="57">
        <f>SUM($BE$7:BE244)</f>
        <v>0</v>
      </c>
      <c r="BH244" s="58" t="str">
        <f t="shared" si="129"/>
        <v/>
      </c>
      <c r="BI244" s="58" t="str">
        <f t="shared" si="130"/>
        <v/>
      </c>
      <c r="BJ244" s="58" t="str">
        <f t="shared" si="131"/>
        <v/>
      </c>
      <c r="BK244" s="58" t="str">
        <f t="shared" si="132"/>
        <v/>
      </c>
      <c r="BL244" s="58" t="str">
        <f t="shared" si="133"/>
        <v/>
      </c>
      <c r="BN244" s="58" t="str">
        <f t="shared" si="134"/>
        <v/>
      </c>
      <c r="BO244" s="58" t="str">
        <f t="shared" si="135"/>
        <v/>
      </c>
      <c r="BP244" s="58" t="str">
        <f t="shared" si="136"/>
        <v/>
      </c>
      <c r="BQ244" s="58" t="str">
        <f t="shared" si="137"/>
        <v/>
      </c>
      <c r="BR244" s="58" t="str">
        <f t="shared" si="138"/>
        <v/>
      </c>
    </row>
    <row r="245" spans="15:70" x14ac:dyDescent="0.2">
      <c r="O245" s="47" t="str">
        <f t="shared" si="121"/>
        <v/>
      </c>
      <c r="P245" s="53" t="str">
        <f t="shared" si="122"/>
        <v/>
      </c>
      <c r="Q245" s="169"/>
      <c r="R245" s="170"/>
      <c r="S245" s="170"/>
      <c r="T245" s="170"/>
      <c r="U245" s="171"/>
      <c r="V245" s="168"/>
      <c r="X245" s="47" t="str">
        <f t="shared" si="115"/>
        <v/>
      </c>
      <c r="Y245" s="53" t="str">
        <f t="shared" si="123"/>
        <v/>
      </c>
      <c r="Z245" s="169"/>
      <c r="AA245" s="170"/>
      <c r="AB245" s="170"/>
      <c r="AC245" s="170"/>
      <c r="AD245" s="171"/>
      <c r="AE245" s="168"/>
      <c r="AF245" s="54" t="str">
        <f t="shared" si="139"/>
        <v/>
      </c>
      <c r="AS245" s="56">
        <f t="shared" si="124"/>
        <v>0</v>
      </c>
      <c r="AT245" s="56">
        <f t="shared" si="125"/>
        <v>0</v>
      </c>
      <c r="AU245" s="56">
        <f t="shared" si="126"/>
        <v>0</v>
      </c>
      <c r="AV245" s="56">
        <f t="shared" si="127"/>
        <v>0</v>
      </c>
      <c r="AW245" s="56">
        <f t="shared" si="128"/>
        <v>0</v>
      </c>
      <c r="AX245" s="57">
        <f t="shared" si="140"/>
        <v>0</v>
      </c>
      <c r="AY245" s="57">
        <f>SUM($AX$7:AX245)</f>
        <v>0</v>
      </c>
      <c r="AZ245" s="56">
        <f t="shared" si="116"/>
        <v>0</v>
      </c>
      <c r="BA245" s="56">
        <f t="shared" si="117"/>
        <v>0</v>
      </c>
      <c r="BB245" s="56">
        <f t="shared" si="118"/>
        <v>0</v>
      </c>
      <c r="BC245" s="56">
        <f t="shared" si="119"/>
        <v>0</v>
      </c>
      <c r="BD245" s="56">
        <f t="shared" si="120"/>
        <v>0</v>
      </c>
      <c r="BE245" s="57">
        <f t="shared" si="141"/>
        <v>0</v>
      </c>
      <c r="BF245" s="57">
        <f>SUM($BE$7:BE245)</f>
        <v>0</v>
      </c>
      <c r="BH245" s="58" t="str">
        <f t="shared" si="129"/>
        <v/>
      </c>
      <c r="BI245" s="58" t="str">
        <f t="shared" si="130"/>
        <v/>
      </c>
      <c r="BJ245" s="58" t="str">
        <f t="shared" si="131"/>
        <v/>
      </c>
      <c r="BK245" s="58" t="str">
        <f t="shared" si="132"/>
        <v/>
      </c>
      <c r="BL245" s="58" t="str">
        <f t="shared" si="133"/>
        <v/>
      </c>
      <c r="BN245" s="58" t="str">
        <f t="shared" si="134"/>
        <v/>
      </c>
      <c r="BO245" s="58" t="str">
        <f t="shared" si="135"/>
        <v/>
      </c>
      <c r="BP245" s="58" t="str">
        <f t="shared" si="136"/>
        <v/>
      </c>
      <c r="BQ245" s="58" t="str">
        <f t="shared" si="137"/>
        <v/>
      </c>
      <c r="BR245" s="58" t="str">
        <f t="shared" si="138"/>
        <v/>
      </c>
    </row>
    <row r="246" spans="15:70" x14ac:dyDescent="0.2">
      <c r="O246" s="47" t="str">
        <f t="shared" si="121"/>
        <v/>
      </c>
      <c r="P246" s="53" t="str">
        <f t="shared" si="122"/>
        <v/>
      </c>
      <c r="Q246" s="169"/>
      <c r="R246" s="170"/>
      <c r="S246" s="170"/>
      <c r="T246" s="170"/>
      <c r="U246" s="171"/>
      <c r="V246" s="168"/>
      <c r="X246" s="47" t="str">
        <f t="shared" si="115"/>
        <v/>
      </c>
      <c r="Y246" s="53" t="str">
        <f t="shared" si="123"/>
        <v/>
      </c>
      <c r="Z246" s="169"/>
      <c r="AA246" s="170"/>
      <c r="AB246" s="170"/>
      <c r="AC246" s="170"/>
      <c r="AD246" s="171"/>
      <c r="AE246" s="168"/>
      <c r="AF246" s="54" t="str">
        <f t="shared" si="139"/>
        <v/>
      </c>
      <c r="AS246" s="56">
        <f t="shared" si="124"/>
        <v>0</v>
      </c>
      <c r="AT246" s="56">
        <f t="shared" si="125"/>
        <v>0</v>
      </c>
      <c r="AU246" s="56">
        <f t="shared" si="126"/>
        <v>0</v>
      </c>
      <c r="AV246" s="56">
        <f t="shared" si="127"/>
        <v>0</v>
      </c>
      <c r="AW246" s="56">
        <f t="shared" si="128"/>
        <v>0</v>
      </c>
      <c r="AX246" s="57">
        <f t="shared" si="140"/>
        <v>0</v>
      </c>
      <c r="AY246" s="57">
        <f>SUM($AX$7:AX246)</f>
        <v>0</v>
      </c>
      <c r="AZ246" s="56">
        <f t="shared" si="116"/>
        <v>0</v>
      </c>
      <c r="BA246" s="56">
        <f t="shared" si="117"/>
        <v>0</v>
      </c>
      <c r="BB246" s="56">
        <f t="shared" si="118"/>
        <v>0</v>
      </c>
      <c r="BC246" s="56">
        <f t="shared" si="119"/>
        <v>0</v>
      </c>
      <c r="BD246" s="56">
        <f t="shared" si="120"/>
        <v>0</v>
      </c>
      <c r="BE246" s="57">
        <f t="shared" si="141"/>
        <v>0</v>
      </c>
      <c r="BF246" s="57">
        <f>SUM($BE$7:BE246)</f>
        <v>0</v>
      </c>
      <c r="BH246" s="58" t="str">
        <f t="shared" si="129"/>
        <v/>
      </c>
      <c r="BI246" s="58" t="str">
        <f t="shared" si="130"/>
        <v/>
      </c>
      <c r="BJ246" s="58" t="str">
        <f t="shared" si="131"/>
        <v/>
      </c>
      <c r="BK246" s="58" t="str">
        <f t="shared" si="132"/>
        <v/>
      </c>
      <c r="BL246" s="58" t="str">
        <f t="shared" si="133"/>
        <v/>
      </c>
      <c r="BN246" s="58" t="str">
        <f t="shared" si="134"/>
        <v/>
      </c>
      <c r="BO246" s="58" t="str">
        <f t="shared" si="135"/>
        <v/>
      </c>
      <c r="BP246" s="58" t="str">
        <f t="shared" si="136"/>
        <v/>
      </c>
      <c r="BQ246" s="58" t="str">
        <f t="shared" si="137"/>
        <v/>
      </c>
      <c r="BR246" s="58" t="str">
        <f t="shared" si="138"/>
        <v/>
      </c>
    </row>
    <row r="247" spans="15:70" x14ac:dyDescent="0.2">
      <c r="O247" s="47" t="str">
        <f t="shared" si="121"/>
        <v/>
      </c>
      <c r="P247" s="53" t="str">
        <f t="shared" si="122"/>
        <v/>
      </c>
      <c r="Q247" s="169"/>
      <c r="R247" s="170"/>
      <c r="S247" s="170"/>
      <c r="T247" s="170"/>
      <c r="U247" s="171"/>
      <c r="V247" s="168"/>
      <c r="X247" s="47" t="str">
        <f t="shared" si="115"/>
        <v/>
      </c>
      <c r="Y247" s="53" t="str">
        <f t="shared" si="123"/>
        <v/>
      </c>
      <c r="Z247" s="169"/>
      <c r="AA247" s="170"/>
      <c r="AB247" s="170"/>
      <c r="AC247" s="170"/>
      <c r="AD247" s="171"/>
      <c r="AE247" s="168"/>
      <c r="AF247" s="54" t="str">
        <f t="shared" si="139"/>
        <v/>
      </c>
      <c r="AS247" s="56">
        <f t="shared" si="124"/>
        <v>0</v>
      </c>
      <c r="AT247" s="56">
        <f t="shared" si="125"/>
        <v>0</v>
      </c>
      <c r="AU247" s="56">
        <f t="shared" si="126"/>
        <v>0</v>
      </c>
      <c r="AV247" s="56">
        <f t="shared" si="127"/>
        <v>0</v>
      </c>
      <c r="AW247" s="56">
        <f t="shared" si="128"/>
        <v>0</v>
      </c>
      <c r="AX247" s="57">
        <f t="shared" si="140"/>
        <v>0</v>
      </c>
      <c r="AY247" s="57">
        <f>SUM($AX$7:AX247)</f>
        <v>0</v>
      </c>
      <c r="AZ247" s="56">
        <f t="shared" si="116"/>
        <v>0</v>
      </c>
      <c r="BA247" s="56">
        <f t="shared" si="117"/>
        <v>0</v>
      </c>
      <c r="BB247" s="56">
        <f t="shared" si="118"/>
        <v>0</v>
      </c>
      <c r="BC247" s="56">
        <f t="shared" si="119"/>
        <v>0</v>
      </c>
      <c r="BD247" s="56">
        <f t="shared" si="120"/>
        <v>0</v>
      </c>
      <c r="BE247" s="57">
        <f t="shared" si="141"/>
        <v>0</v>
      </c>
      <c r="BF247" s="57">
        <f>SUM($BE$7:BE247)</f>
        <v>0</v>
      </c>
      <c r="BH247" s="58" t="str">
        <f t="shared" si="129"/>
        <v/>
      </c>
      <c r="BI247" s="58" t="str">
        <f t="shared" si="130"/>
        <v/>
      </c>
      <c r="BJ247" s="58" t="str">
        <f t="shared" si="131"/>
        <v/>
      </c>
      <c r="BK247" s="58" t="str">
        <f t="shared" si="132"/>
        <v/>
      </c>
      <c r="BL247" s="58" t="str">
        <f t="shared" si="133"/>
        <v/>
      </c>
      <c r="BN247" s="58" t="str">
        <f t="shared" si="134"/>
        <v/>
      </c>
      <c r="BO247" s="58" t="str">
        <f t="shared" si="135"/>
        <v/>
      </c>
      <c r="BP247" s="58" t="str">
        <f t="shared" si="136"/>
        <v/>
      </c>
      <c r="BQ247" s="58" t="str">
        <f t="shared" si="137"/>
        <v/>
      </c>
      <c r="BR247" s="58" t="str">
        <f t="shared" si="138"/>
        <v/>
      </c>
    </row>
    <row r="248" spans="15:70" x14ac:dyDescent="0.2">
      <c r="O248" s="47" t="str">
        <f t="shared" si="121"/>
        <v/>
      </c>
      <c r="P248" s="53" t="str">
        <f t="shared" si="122"/>
        <v/>
      </c>
      <c r="Q248" s="169"/>
      <c r="R248" s="170"/>
      <c r="S248" s="170"/>
      <c r="T248" s="170"/>
      <c r="U248" s="171"/>
      <c r="V248" s="168"/>
      <c r="X248" s="47" t="str">
        <f t="shared" si="115"/>
        <v/>
      </c>
      <c r="Y248" s="53" t="str">
        <f t="shared" si="123"/>
        <v/>
      </c>
      <c r="Z248" s="169"/>
      <c r="AA248" s="170"/>
      <c r="AB248" s="170"/>
      <c r="AC248" s="170"/>
      <c r="AD248" s="171"/>
      <c r="AE248" s="168"/>
      <c r="AF248" s="54" t="str">
        <f t="shared" si="139"/>
        <v/>
      </c>
      <c r="AS248" s="56">
        <f t="shared" si="124"/>
        <v>0</v>
      </c>
      <c r="AT248" s="56">
        <f t="shared" si="125"/>
        <v>0</v>
      </c>
      <c r="AU248" s="56">
        <f t="shared" si="126"/>
        <v>0</v>
      </c>
      <c r="AV248" s="56">
        <f t="shared" si="127"/>
        <v>0</v>
      </c>
      <c r="AW248" s="56">
        <f t="shared" si="128"/>
        <v>0</v>
      </c>
      <c r="AX248" s="57">
        <f t="shared" si="140"/>
        <v>0</v>
      </c>
      <c r="AY248" s="57">
        <f>SUM($AX$7:AX248)</f>
        <v>0</v>
      </c>
      <c r="AZ248" s="56">
        <f t="shared" si="116"/>
        <v>0</v>
      </c>
      <c r="BA248" s="56">
        <f t="shared" si="117"/>
        <v>0</v>
      </c>
      <c r="BB248" s="56">
        <f t="shared" si="118"/>
        <v>0</v>
      </c>
      <c r="BC248" s="56">
        <f t="shared" si="119"/>
        <v>0</v>
      </c>
      <c r="BD248" s="56">
        <f t="shared" si="120"/>
        <v>0</v>
      </c>
      <c r="BE248" s="57">
        <f t="shared" si="141"/>
        <v>0</v>
      </c>
      <c r="BF248" s="57">
        <f>SUM($BE$7:BE248)</f>
        <v>0</v>
      </c>
      <c r="BH248" s="58" t="str">
        <f t="shared" si="129"/>
        <v/>
      </c>
      <c r="BI248" s="58" t="str">
        <f t="shared" si="130"/>
        <v/>
      </c>
      <c r="BJ248" s="58" t="str">
        <f t="shared" si="131"/>
        <v/>
      </c>
      <c r="BK248" s="58" t="str">
        <f t="shared" si="132"/>
        <v/>
      </c>
      <c r="BL248" s="58" t="str">
        <f t="shared" si="133"/>
        <v/>
      </c>
      <c r="BN248" s="58" t="str">
        <f t="shared" si="134"/>
        <v/>
      </c>
      <c r="BO248" s="58" t="str">
        <f t="shared" si="135"/>
        <v/>
      </c>
      <c r="BP248" s="58" t="str">
        <f t="shared" si="136"/>
        <v/>
      </c>
      <c r="BQ248" s="58" t="str">
        <f t="shared" si="137"/>
        <v/>
      </c>
      <c r="BR248" s="58" t="str">
        <f t="shared" si="138"/>
        <v/>
      </c>
    </row>
    <row r="249" spans="15:70" x14ac:dyDescent="0.2">
      <c r="O249" s="47" t="str">
        <f t="shared" si="121"/>
        <v/>
      </c>
      <c r="P249" s="53" t="str">
        <f t="shared" si="122"/>
        <v/>
      </c>
      <c r="Q249" s="169"/>
      <c r="R249" s="170"/>
      <c r="S249" s="170"/>
      <c r="T249" s="170"/>
      <c r="U249" s="171"/>
      <c r="V249" s="168"/>
      <c r="X249" s="47" t="str">
        <f t="shared" si="115"/>
        <v/>
      </c>
      <c r="Y249" s="53" t="str">
        <f t="shared" si="123"/>
        <v/>
      </c>
      <c r="Z249" s="169"/>
      <c r="AA249" s="170"/>
      <c r="AB249" s="170"/>
      <c r="AC249" s="170"/>
      <c r="AD249" s="171"/>
      <c r="AE249" s="168"/>
      <c r="AF249" s="54" t="str">
        <f t="shared" si="139"/>
        <v/>
      </c>
      <c r="AS249" s="56">
        <f t="shared" si="124"/>
        <v>0</v>
      </c>
      <c r="AT249" s="56">
        <f t="shared" si="125"/>
        <v>0</v>
      </c>
      <c r="AU249" s="56">
        <f t="shared" si="126"/>
        <v>0</v>
      </c>
      <c r="AV249" s="56">
        <f t="shared" si="127"/>
        <v>0</v>
      </c>
      <c r="AW249" s="56">
        <f t="shared" si="128"/>
        <v>0</v>
      </c>
      <c r="AX249" s="57">
        <f t="shared" si="140"/>
        <v>0</v>
      </c>
      <c r="AY249" s="57">
        <f>SUM($AX$7:AX249)</f>
        <v>0</v>
      </c>
      <c r="AZ249" s="56">
        <f t="shared" si="116"/>
        <v>0</v>
      </c>
      <c r="BA249" s="56">
        <f t="shared" si="117"/>
        <v>0</v>
      </c>
      <c r="BB249" s="56">
        <f t="shared" si="118"/>
        <v>0</v>
      </c>
      <c r="BC249" s="56">
        <f t="shared" si="119"/>
        <v>0</v>
      </c>
      <c r="BD249" s="56">
        <f t="shared" si="120"/>
        <v>0</v>
      </c>
      <c r="BE249" s="57">
        <f t="shared" si="141"/>
        <v>0</v>
      </c>
      <c r="BF249" s="57">
        <f>SUM($BE$7:BE249)</f>
        <v>0</v>
      </c>
      <c r="BH249" s="58" t="str">
        <f t="shared" si="129"/>
        <v/>
      </c>
      <c r="BI249" s="58" t="str">
        <f t="shared" si="130"/>
        <v/>
      </c>
      <c r="BJ249" s="58" t="str">
        <f t="shared" si="131"/>
        <v/>
      </c>
      <c r="BK249" s="58" t="str">
        <f t="shared" si="132"/>
        <v/>
      </c>
      <c r="BL249" s="58" t="str">
        <f t="shared" si="133"/>
        <v/>
      </c>
      <c r="BN249" s="58" t="str">
        <f t="shared" si="134"/>
        <v/>
      </c>
      <c r="BO249" s="58" t="str">
        <f t="shared" si="135"/>
        <v/>
      </c>
      <c r="BP249" s="58" t="str">
        <f t="shared" si="136"/>
        <v/>
      </c>
      <c r="BQ249" s="58" t="str">
        <f t="shared" si="137"/>
        <v/>
      </c>
      <c r="BR249" s="58" t="str">
        <f t="shared" si="138"/>
        <v/>
      </c>
    </row>
    <row r="250" spans="15:70" x14ac:dyDescent="0.2">
      <c r="O250" s="47" t="str">
        <f t="shared" si="121"/>
        <v/>
      </c>
      <c r="P250" s="53" t="str">
        <f t="shared" si="122"/>
        <v/>
      </c>
      <c r="Q250" s="169"/>
      <c r="R250" s="170"/>
      <c r="S250" s="170"/>
      <c r="T250" s="170"/>
      <c r="U250" s="171"/>
      <c r="V250" s="168"/>
      <c r="X250" s="47" t="str">
        <f t="shared" si="115"/>
        <v/>
      </c>
      <c r="Y250" s="53" t="str">
        <f t="shared" si="123"/>
        <v/>
      </c>
      <c r="Z250" s="169"/>
      <c r="AA250" s="170"/>
      <c r="AB250" s="170"/>
      <c r="AC250" s="170"/>
      <c r="AD250" s="171"/>
      <c r="AE250" s="168"/>
      <c r="AF250" s="54" t="str">
        <f t="shared" si="139"/>
        <v/>
      </c>
      <c r="AS250" s="56">
        <f t="shared" si="124"/>
        <v>0</v>
      </c>
      <c r="AT250" s="56">
        <f t="shared" si="125"/>
        <v>0</v>
      </c>
      <c r="AU250" s="56">
        <f t="shared" si="126"/>
        <v>0</v>
      </c>
      <c r="AV250" s="56">
        <f t="shared" si="127"/>
        <v>0</v>
      </c>
      <c r="AW250" s="56">
        <f t="shared" si="128"/>
        <v>0</v>
      </c>
      <c r="AX250" s="57">
        <f t="shared" si="140"/>
        <v>0</v>
      </c>
      <c r="AY250" s="57">
        <f>SUM($AX$7:AX250)</f>
        <v>0</v>
      </c>
      <c r="AZ250" s="56">
        <f t="shared" si="116"/>
        <v>0</v>
      </c>
      <c r="BA250" s="56">
        <f t="shared" si="117"/>
        <v>0</v>
      </c>
      <c r="BB250" s="56">
        <f t="shared" si="118"/>
        <v>0</v>
      </c>
      <c r="BC250" s="56">
        <f t="shared" si="119"/>
        <v>0</v>
      </c>
      <c r="BD250" s="56">
        <f t="shared" si="120"/>
        <v>0</v>
      </c>
      <c r="BE250" s="57">
        <f t="shared" si="141"/>
        <v>0</v>
      </c>
      <c r="BF250" s="57">
        <f>SUM($BE$7:BE250)</f>
        <v>0</v>
      </c>
      <c r="BH250" s="58" t="str">
        <f t="shared" si="129"/>
        <v/>
      </c>
      <c r="BI250" s="58" t="str">
        <f t="shared" si="130"/>
        <v/>
      </c>
      <c r="BJ250" s="58" t="str">
        <f t="shared" si="131"/>
        <v/>
      </c>
      <c r="BK250" s="58" t="str">
        <f t="shared" si="132"/>
        <v/>
      </c>
      <c r="BL250" s="58" t="str">
        <f t="shared" si="133"/>
        <v/>
      </c>
      <c r="BN250" s="58" t="str">
        <f t="shared" si="134"/>
        <v/>
      </c>
      <c r="BO250" s="58" t="str">
        <f t="shared" si="135"/>
        <v/>
      </c>
      <c r="BP250" s="58" t="str">
        <f t="shared" si="136"/>
        <v/>
      </c>
      <c r="BQ250" s="58" t="str">
        <f t="shared" si="137"/>
        <v/>
      </c>
      <c r="BR250" s="58" t="str">
        <f t="shared" si="138"/>
        <v/>
      </c>
    </row>
    <row r="251" spans="15:70" x14ac:dyDescent="0.2">
      <c r="O251" s="47" t="str">
        <f t="shared" si="121"/>
        <v/>
      </c>
      <c r="P251" s="53" t="str">
        <f t="shared" si="122"/>
        <v/>
      </c>
      <c r="Q251" s="169"/>
      <c r="R251" s="170"/>
      <c r="S251" s="170"/>
      <c r="T251" s="170"/>
      <c r="U251" s="171"/>
      <c r="V251" s="168"/>
      <c r="X251" s="47" t="str">
        <f t="shared" si="115"/>
        <v/>
      </c>
      <c r="Y251" s="53" t="str">
        <f t="shared" si="123"/>
        <v/>
      </c>
      <c r="Z251" s="169"/>
      <c r="AA251" s="170"/>
      <c r="AB251" s="170"/>
      <c r="AC251" s="170"/>
      <c r="AD251" s="171"/>
      <c r="AE251" s="168"/>
      <c r="AF251" s="54" t="str">
        <f t="shared" si="139"/>
        <v/>
      </c>
      <c r="AS251" s="56">
        <f t="shared" si="124"/>
        <v>0</v>
      </c>
      <c r="AT251" s="56">
        <f t="shared" si="125"/>
        <v>0</v>
      </c>
      <c r="AU251" s="56">
        <f t="shared" si="126"/>
        <v>0</v>
      </c>
      <c r="AV251" s="56">
        <f t="shared" si="127"/>
        <v>0</v>
      </c>
      <c r="AW251" s="56">
        <f t="shared" si="128"/>
        <v>0</v>
      </c>
      <c r="AX251" s="57">
        <f t="shared" si="140"/>
        <v>0</v>
      </c>
      <c r="AY251" s="57">
        <f>SUM($AX$7:AX251)</f>
        <v>0</v>
      </c>
      <c r="AZ251" s="56">
        <f t="shared" si="116"/>
        <v>0</v>
      </c>
      <c r="BA251" s="56">
        <f t="shared" si="117"/>
        <v>0</v>
      </c>
      <c r="BB251" s="56">
        <f t="shared" si="118"/>
        <v>0</v>
      </c>
      <c r="BC251" s="56">
        <f t="shared" si="119"/>
        <v>0</v>
      </c>
      <c r="BD251" s="56">
        <f t="shared" si="120"/>
        <v>0</v>
      </c>
      <c r="BE251" s="57">
        <f t="shared" si="141"/>
        <v>0</v>
      </c>
      <c r="BF251" s="57">
        <f>SUM($BE$7:BE251)</f>
        <v>0</v>
      </c>
      <c r="BH251" s="58" t="str">
        <f t="shared" si="129"/>
        <v/>
      </c>
      <c r="BI251" s="58" t="str">
        <f t="shared" si="130"/>
        <v/>
      </c>
      <c r="BJ251" s="58" t="str">
        <f t="shared" si="131"/>
        <v/>
      </c>
      <c r="BK251" s="58" t="str">
        <f t="shared" si="132"/>
        <v/>
      </c>
      <c r="BL251" s="58" t="str">
        <f t="shared" si="133"/>
        <v/>
      </c>
      <c r="BN251" s="58" t="str">
        <f t="shared" si="134"/>
        <v/>
      </c>
      <c r="BO251" s="58" t="str">
        <f t="shared" si="135"/>
        <v/>
      </c>
      <c r="BP251" s="58" t="str">
        <f t="shared" si="136"/>
        <v/>
      </c>
      <c r="BQ251" s="58" t="str">
        <f t="shared" si="137"/>
        <v/>
      </c>
      <c r="BR251" s="58" t="str">
        <f t="shared" si="138"/>
        <v/>
      </c>
    </row>
    <row r="252" spans="15:70" x14ac:dyDescent="0.2">
      <c r="O252" s="47" t="str">
        <f t="shared" si="121"/>
        <v/>
      </c>
      <c r="P252" s="53" t="str">
        <f t="shared" si="122"/>
        <v/>
      </c>
      <c r="Q252" s="169"/>
      <c r="R252" s="170"/>
      <c r="S252" s="170"/>
      <c r="T252" s="170"/>
      <c r="U252" s="171"/>
      <c r="V252" s="168"/>
      <c r="X252" s="47" t="str">
        <f t="shared" si="115"/>
        <v/>
      </c>
      <c r="Y252" s="53" t="str">
        <f t="shared" si="123"/>
        <v/>
      </c>
      <c r="Z252" s="169"/>
      <c r="AA252" s="170"/>
      <c r="AB252" s="170"/>
      <c r="AC252" s="170"/>
      <c r="AD252" s="171"/>
      <c r="AE252" s="168"/>
      <c r="AF252" s="54" t="str">
        <f t="shared" si="139"/>
        <v/>
      </c>
      <c r="AS252" s="56">
        <f t="shared" si="124"/>
        <v>0</v>
      </c>
      <c r="AT252" s="56">
        <f t="shared" si="125"/>
        <v>0</v>
      </c>
      <c r="AU252" s="56">
        <f t="shared" si="126"/>
        <v>0</v>
      </c>
      <c r="AV252" s="56">
        <f t="shared" si="127"/>
        <v>0</v>
      </c>
      <c r="AW252" s="56">
        <f t="shared" si="128"/>
        <v>0</v>
      </c>
      <c r="AX252" s="57">
        <f t="shared" si="140"/>
        <v>0</v>
      </c>
      <c r="AY252" s="57">
        <f>SUM($AX$7:AX252)</f>
        <v>0</v>
      </c>
      <c r="AZ252" s="56">
        <f t="shared" si="116"/>
        <v>0</v>
      </c>
      <c r="BA252" s="56">
        <f t="shared" si="117"/>
        <v>0</v>
      </c>
      <c r="BB252" s="56">
        <f t="shared" si="118"/>
        <v>0</v>
      </c>
      <c r="BC252" s="56">
        <f t="shared" si="119"/>
        <v>0</v>
      </c>
      <c r="BD252" s="56">
        <f t="shared" si="120"/>
        <v>0</v>
      </c>
      <c r="BE252" s="57">
        <f t="shared" si="141"/>
        <v>0</v>
      </c>
      <c r="BF252" s="57">
        <f>SUM($BE$7:BE252)</f>
        <v>0</v>
      </c>
      <c r="BH252" s="58" t="str">
        <f t="shared" si="129"/>
        <v/>
      </c>
      <c r="BI252" s="58" t="str">
        <f t="shared" si="130"/>
        <v/>
      </c>
      <c r="BJ252" s="58" t="str">
        <f t="shared" si="131"/>
        <v/>
      </c>
      <c r="BK252" s="58" t="str">
        <f t="shared" si="132"/>
        <v/>
      </c>
      <c r="BL252" s="58" t="str">
        <f t="shared" si="133"/>
        <v/>
      </c>
      <c r="BN252" s="58" t="str">
        <f t="shared" si="134"/>
        <v/>
      </c>
      <c r="BO252" s="58" t="str">
        <f t="shared" si="135"/>
        <v/>
      </c>
      <c r="BP252" s="58" t="str">
        <f t="shared" si="136"/>
        <v/>
      </c>
      <c r="BQ252" s="58" t="str">
        <f t="shared" si="137"/>
        <v/>
      </c>
      <c r="BR252" s="58" t="str">
        <f t="shared" si="138"/>
        <v/>
      </c>
    </row>
    <row r="253" spans="15:70" x14ac:dyDescent="0.2">
      <c r="O253" s="47" t="str">
        <f t="shared" si="121"/>
        <v/>
      </c>
      <c r="P253" s="53" t="str">
        <f t="shared" si="122"/>
        <v/>
      </c>
      <c r="Q253" s="169"/>
      <c r="R253" s="170"/>
      <c r="S253" s="170"/>
      <c r="T253" s="170"/>
      <c r="U253" s="171"/>
      <c r="V253" s="168"/>
      <c r="X253" s="47" t="str">
        <f t="shared" si="115"/>
        <v/>
      </c>
      <c r="Y253" s="53" t="str">
        <f t="shared" si="123"/>
        <v/>
      </c>
      <c r="Z253" s="169"/>
      <c r="AA253" s="170"/>
      <c r="AB253" s="170"/>
      <c r="AC253" s="170"/>
      <c r="AD253" s="171"/>
      <c r="AE253" s="168"/>
      <c r="AF253" s="54" t="str">
        <f t="shared" si="139"/>
        <v/>
      </c>
      <c r="AS253" s="56">
        <f t="shared" si="124"/>
        <v>0</v>
      </c>
      <c r="AT253" s="56">
        <f t="shared" si="125"/>
        <v>0</v>
      </c>
      <c r="AU253" s="56">
        <f t="shared" si="126"/>
        <v>0</v>
      </c>
      <c r="AV253" s="56">
        <f t="shared" si="127"/>
        <v>0</v>
      </c>
      <c r="AW253" s="56">
        <f t="shared" si="128"/>
        <v>0</v>
      </c>
      <c r="AX253" s="57">
        <f t="shared" si="140"/>
        <v>0</v>
      </c>
      <c r="AY253" s="57">
        <f>SUM($AX$7:AX253)</f>
        <v>0</v>
      </c>
      <c r="AZ253" s="56">
        <f t="shared" si="116"/>
        <v>0</v>
      </c>
      <c r="BA253" s="56">
        <f t="shared" si="117"/>
        <v>0</v>
      </c>
      <c r="BB253" s="56">
        <f t="shared" si="118"/>
        <v>0</v>
      </c>
      <c r="BC253" s="56">
        <f t="shared" si="119"/>
        <v>0</v>
      </c>
      <c r="BD253" s="56">
        <f t="shared" si="120"/>
        <v>0</v>
      </c>
      <c r="BE253" s="57">
        <f t="shared" si="141"/>
        <v>0</v>
      </c>
      <c r="BF253" s="57">
        <f>SUM($BE$7:BE253)</f>
        <v>0</v>
      </c>
      <c r="BH253" s="58" t="str">
        <f t="shared" si="129"/>
        <v/>
      </c>
      <c r="BI253" s="58" t="str">
        <f t="shared" si="130"/>
        <v/>
      </c>
      <c r="BJ253" s="58" t="str">
        <f t="shared" si="131"/>
        <v/>
      </c>
      <c r="BK253" s="58" t="str">
        <f t="shared" si="132"/>
        <v/>
      </c>
      <c r="BL253" s="58" t="str">
        <f t="shared" si="133"/>
        <v/>
      </c>
      <c r="BN253" s="58" t="str">
        <f t="shared" si="134"/>
        <v/>
      </c>
      <c r="BO253" s="58" t="str">
        <f t="shared" si="135"/>
        <v/>
      </c>
      <c r="BP253" s="58" t="str">
        <f t="shared" si="136"/>
        <v/>
      </c>
      <c r="BQ253" s="58" t="str">
        <f t="shared" si="137"/>
        <v/>
      </c>
      <c r="BR253" s="58" t="str">
        <f t="shared" si="138"/>
        <v/>
      </c>
    </row>
    <row r="254" spans="15:70" x14ac:dyDescent="0.2">
      <c r="O254" s="47" t="str">
        <f t="shared" si="121"/>
        <v/>
      </c>
      <c r="P254" s="53" t="str">
        <f t="shared" si="122"/>
        <v/>
      </c>
      <c r="Q254" s="169"/>
      <c r="R254" s="170"/>
      <c r="S254" s="170"/>
      <c r="T254" s="170"/>
      <c r="U254" s="171"/>
      <c r="V254" s="168"/>
      <c r="X254" s="47" t="str">
        <f t="shared" si="115"/>
        <v/>
      </c>
      <c r="Y254" s="53" t="str">
        <f t="shared" si="123"/>
        <v/>
      </c>
      <c r="Z254" s="169"/>
      <c r="AA254" s="170"/>
      <c r="AB254" s="170"/>
      <c r="AC254" s="170"/>
      <c r="AD254" s="171"/>
      <c r="AE254" s="168"/>
      <c r="AF254" s="54" t="str">
        <f t="shared" si="139"/>
        <v/>
      </c>
      <c r="AS254" s="56">
        <f t="shared" si="124"/>
        <v>0</v>
      </c>
      <c r="AT254" s="56">
        <f t="shared" si="125"/>
        <v>0</v>
      </c>
      <c r="AU254" s="56">
        <f t="shared" si="126"/>
        <v>0</v>
      </c>
      <c r="AV254" s="56">
        <f t="shared" si="127"/>
        <v>0</v>
      </c>
      <c r="AW254" s="56">
        <f t="shared" si="128"/>
        <v>0</v>
      </c>
      <c r="AX254" s="57">
        <f t="shared" si="140"/>
        <v>0</v>
      </c>
      <c r="AY254" s="57">
        <f>SUM($AX$7:AX254)</f>
        <v>0</v>
      </c>
      <c r="AZ254" s="56">
        <f t="shared" si="116"/>
        <v>0</v>
      </c>
      <c r="BA254" s="56">
        <f t="shared" si="117"/>
        <v>0</v>
      </c>
      <c r="BB254" s="56">
        <f t="shared" si="118"/>
        <v>0</v>
      </c>
      <c r="BC254" s="56">
        <f t="shared" si="119"/>
        <v>0</v>
      </c>
      <c r="BD254" s="56">
        <f t="shared" si="120"/>
        <v>0</v>
      </c>
      <c r="BE254" s="57">
        <f t="shared" si="141"/>
        <v>0</v>
      </c>
      <c r="BF254" s="57">
        <f>SUM($BE$7:BE254)</f>
        <v>0</v>
      </c>
      <c r="BH254" s="58" t="str">
        <f t="shared" si="129"/>
        <v/>
      </c>
      <c r="BI254" s="58" t="str">
        <f t="shared" si="130"/>
        <v/>
      </c>
      <c r="BJ254" s="58" t="str">
        <f t="shared" si="131"/>
        <v/>
      </c>
      <c r="BK254" s="58" t="str">
        <f t="shared" si="132"/>
        <v/>
      </c>
      <c r="BL254" s="58" t="str">
        <f t="shared" si="133"/>
        <v/>
      </c>
      <c r="BN254" s="58" t="str">
        <f t="shared" si="134"/>
        <v/>
      </c>
      <c r="BO254" s="58" t="str">
        <f t="shared" si="135"/>
        <v/>
      </c>
      <c r="BP254" s="58" t="str">
        <f t="shared" si="136"/>
        <v/>
      </c>
      <c r="BQ254" s="58" t="str">
        <f t="shared" si="137"/>
        <v/>
      </c>
      <c r="BR254" s="58" t="str">
        <f t="shared" si="138"/>
        <v/>
      </c>
    </row>
    <row r="255" spans="15:70" x14ac:dyDescent="0.2">
      <c r="O255" s="47" t="str">
        <f t="shared" si="121"/>
        <v/>
      </c>
      <c r="P255" s="53" t="str">
        <f t="shared" si="122"/>
        <v/>
      </c>
      <c r="Q255" s="169"/>
      <c r="R255" s="170"/>
      <c r="S255" s="170"/>
      <c r="T255" s="170"/>
      <c r="U255" s="171"/>
      <c r="V255" s="168"/>
      <c r="X255" s="47" t="str">
        <f t="shared" si="115"/>
        <v/>
      </c>
      <c r="Y255" s="53" t="str">
        <f t="shared" si="123"/>
        <v/>
      </c>
      <c r="Z255" s="169"/>
      <c r="AA255" s="170"/>
      <c r="AB255" s="170"/>
      <c r="AC255" s="170"/>
      <c r="AD255" s="171"/>
      <c r="AE255" s="168"/>
      <c r="AF255" s="54" t="str">
        <f t="shared" si="139"/>
        <v/>
      </c>
      <c r="AS255" s="56">
        <f t="shared" si="124"/>
        <v>0</v>
      </c>
      <c r="AT255" s="56">
        <f t="shared" si="125"/>
        <v>0</v>
      </c>
      <c r="AU255" s="56">
        <f t="shared" si="126"/>
        <v>0</v>
      </c>
      <c r="AV255" s="56">
        <f t="shared" si="127"/>
        <v>0</v>
      </c>
      <c r="AW255" s="56">
        <f t="shared" si="128"/>
        <v>0</v>
      </c>
      <c r="AX255" s="57">
        <f t="shared" si="140"/>
        <v>0</v>
      </c>
      <c r="AY255" s="57">
        <f>SUM($AX$7:AX255)</f>
        <v>0</v>
      </c>
      <c r="AZ255" s="56">
        <f t="shared" si="116"/>
        <v>0</v>
      </c>
      <c r="BA255" s="56">
        <f t="shared" si="117"/>
        <v>0</v>
      </c>
      <c r="BB255" s="56">
        <f t="shared" si="118"/>
        <v>0</v>
      </c>
      <c r="BC255" s="56">
        <f t="shared" si="119"/>
        <v>0</v>
      </c>
      <c r="BD255" s="56">
        <f t="shared" si="120"/>
        <v>0</v>
      </c>
      <c r="BE255" s="57">
        <f t="shared" si="141"/>
        <v>0</v>
      </c>
      <c r="BF255" s="57">
        <f>SUM($BE$7:BE255)</f>
        <v>0</v>
      </c>
      <c r="BH255" s="58" t="str">
        <f t="shared" si="129"/>
        <v/>
      </c>
      <c r="BI255" s="58" t="str">
        <f t="shared" si="130"/>
        <v/>
      </c>
      <c r="BJ255" s="58" t="str">
        <f t="shared" si="131"/>
        <v/>
      </c>
      <c r="BK255" s="58" t="str">
        <f t="shared" si="132"/>
        <v/>
      </c>
      <c r="BL255" s="58" t="str">
        <f t="shared" si="133"/>
        <v/>
      </c>
      <c r="BN255" s="58" t="str">
        <f t="shared" si="134"/>
        <v/>
      </c>
      <c r="BO255" s="58" t="str">
        <f t="shared" si="135"/>
        <v/>
      </c>
      <c r="BP255" s="58" t="str">
        <f t="shared" si="136"/>
        <v/>
      </c>
      <c r="BQ255" s="58" t="str">
        <f t="shared" si="137"/>
        <v/>
      </c>
      <c r="BR255" s="58" t="str">
        <f t="shared" si="138"/>
        <v/>
      </c>
    </row>
    <row r="256" spans="15:70" x14ac:dyDescent="0.2">
      <c r="O256" s="47" t="str">
        <f t="shared" si="121"/>
        <v/>
      </c>
      <c r="P256" s="53" t="str">
        <f t="shared" si="122"/>
        <v/>
      </c>
      <c r="Q256" s="169"/>
      <c r="R256" s="170"/>
      <c r="S256" s="170"/>
      <c r="T256" s="170"/>
      <c r="U256" s="171"/>
      <c r="V256" s="168"/>
      <c r="X256" s="47" t="str">
        <f t="shared" si="115"/>
        <v/>
      </c>
      <c r="Y256" s="53" t="str">
        <f t="shared" si="123"/>
        <v/>
      </c>
      <c r="Z256" s="169"/>
      <c r="AA256" s="170"/>
      <c r="AB256" s="170"/>
      <c r="AC256" s="170"/>
      <c r="AD256" s="171"/>
      <c r="AE256" s="168"/>
      <c r="AF256" s="54" t="str">
        <f t="shared" si="139"/>
        <v/>
      </c>
      <c r="AS256" s="56">
        <f t="shared" si="124"/>
        <v>0</v>
      </c>
      <c r="AT256" s="56">
        <f t="shared" si="125"/>
        <v>0</v>
      </c>
      <c r="AU256" s="56">
        <f t="shared" si="126"/>
        <v>0</v>
      </c>
      <c r="AV256" s="56">
        <f t="shared" si="127"/>
        <v>0</v>
      </c>
      <c r="AW256" s="56">
        <f t="shared" si="128"/>
        <v>0</v>
      </c>
      <c r="AX256" s="57">
        <f t="shared" si="140"/>
        <v>0</v>
      </c>
      <c r="AY256" s="57">
        <f>SUM($AX$7:AX256)</f>
        <v>0</v>
      </c>
      <c r="AZ256" s="56">
        <f t="shared" si="116"/>
        <v>0</v>
      </c>
      <c r="BA256" s="56">
        <f t="shared" si="117"/>
        <v>0</v>
      </c>
      <c r="BB256" s="56">
        <f t="shared" si="118"/>
        <v>0</v>
      </c>
      <c r="BC256" s="56">
        <f t="shared" si="119"/>
        <v>0</v>
      </c>
      <c r="BD256" s="56">
        <f t="shared" si="120"/>
        <v>0</v>
      </c>
      <c r="BE256" s="57">
        <f t="shared" si="141"/>
        <v>0</v>
      </c>
      <c r="BF256" s="57">
        <f>SUM($BE$7:BE256)</f>
        <v>0</v>
      </c>
      <c r="BH256" s="58" t="str">
        <f t="shared" si="129"/>
        <v/>
      </c>
      <c r="BI256" s="58" t="str">
        <f t="shared" si="130"/>
        <v/>
      </c>
      <c r="BJ256" s="58" t="str">
        <f t="shared" si="131"/>
        <v/>
      </c>
      <c r="BK256" s="58" t="str">
        <f t="shared" si="132"/>
        <v/>
      </c>
      <c r="BL256" s="58" t="str">
        <f t="shared" si="133"/>
        <v/>
      </c>
      <c r="BN256" s="58" t="str">
        <f t="shared" si="134"/>
        <v/>
      </c>
      <c r="BO256" s="58" t="str">
        <f t="shared" si="135"/>
        <v/>
      </c>
      <c r="BP256" s="58" t="str">
        <f t="shared" si="136"/>
        <v/>
      </c>
      <c r="BQ256" s="58" t="str">
        <f t="shared" si="137"/>
        <v/>
      </c>
      <c r="BR256" s="58" t="str">
        <f t="shared" si="138"/>
        <v/>
      </c>
    </row>
    <row r="257" spans="15:70" x14ac:dyDescent="0.2">
      <c r="O257" s="47" t="str">
        <f t="shared" si="121"/>
        <v/>
      </c>
      <c r="P257" s="53" t="str">
        <f t="shared" si="122"/>
        <v/>
      </c>
      <c r="Q257" s="169"/>
      <c r="R257" s="170"/>
      <c r="S257" s="170"/>
      <c r="T257" s="170"/>
      <c r="U257" s="171"/>
      <c r="V257" s="168"/>
      <c r="X257" s="47" t="str">
        <f t="shared" si="115"/>
        <v/>
      </c>
      <c r="Y257" s="53" t="str">
        <f t="shared" si="123"/>
        <v/>
      </c>
      <c r="Z257" s="169"/>
      <c r="AA257" s="170"/>
      <c r="AB257" s="170"/>
      <c r="AC257" s="170"/>
      <c r="AD257" s="171"/>
      <c r="AE257" s="168"/>
      <c r="AF257" s="54" t="str">
        <f t="shared" si="139"/>
        <v/>
      </c>
      <c r="AS257" s="56">
        <f t="shared" si="124"/>
        <v>0</v>
      </c>
      <c r="AT257" s="56">
        <f t="shared" si="125"/>
        <v>0</v>
      </c>
      <c r="AU257" s="56">
        <f t="shared" si="126"/>
        <v>0</v>
      </c>
      <c r="AV257" s="56">
        <f t="shared" si="127"/>
        <v>0</v>
      </c>
      <c r="AW257" s="56">
        <f t="shared" si="128"/>
        <v>0</v>
      </c>
      <c r="AX257" s="57">
        <f t="shared" si="140"/>
        <v>0</v>
      </c>
      <c r="AY257" s="57">
        <f>SUM($AX$7:AX257)</f>
        <v>0</v>
      </c>
      <c r="AZ257" s="56">
        <f t="shared" si="116"/>
        <v>0</v>
      </c>
      <c r="BA257" s="56">
        <f t="shared" si="117"/>
        <v>0</v>
      </c>
      <c r="BB257" s="56">
        <f t="shared" si="118"/>
        <v>0</v>
      </c>
      <c r="BC257" s="56">
        <f t="shared" si="119"/>
        <v>0</v>
      </c>
      <c r="BD257" s="56">
        <f t="shared" si="120"/>
        <v>0</v>
      </c>
      <c r="BE257" s="57">
        <f t="shared" si="141"/>
        <v>0</v>
      </c>
      <c r="BF257" s="57">
        <f>SUM($BE$7:BE257)</f>
        <v>0</v>
      </c>
      <c r="BH257" s="58" t="str">
        <f t="shared" si="129"/>
        <v/>
      </c>
      <c r="BI257" s="58" t="str">
        <f t="shared" si="130"/>
        <v/>
      </c>
      <c r="BJ257" s="58" t="str">
        <f t="shared" si="131"/>
        <v/>
      </c>
      <c r="BK257" s="58" t="str">
        <f t="shared" si="132"/>
        <v/>
      </c>
      <c r="BL257" s="58" t="str">
        <f t="shared" si="133"/>
        <v/>
      </c>
      <c r="BN257" s="58" t="str">
        <f t="shared" si="134"/>
        <v/>
      </c>
      <c r="BO257" s="58" t="str">
        <f t="shared" si="135"/>
        <v/>
      </c>
      <c r="BP257" s="58" t="str">
        <f t="shared" si="136"/>
        <v/>
      </c>
      <c r="BQ257" s="58" t="str">
        <f t="shared" si="137"/>
        <v/>
      </c>
      <c r="BR257" s="58" t="str">
        <f t="shared" si="138"/>
        <v/>
      </c>
    </row>
    <row r="258" spans="15:70" x14ac:dyDescent="0.2">
      <c r="O258" s="47" t="str">
        <f t="shared" si="121"/>
        <v/>
      </c>
      <c r="P258" s="53" t="str">
        <f t="shared" si="122"/>
        <v/>
      </c>
      <c r="Q258" s="169"/>
      <c r="R258" s="170"/>
      <c r="S258" s="170"/>
      <c r="T258" s="170"/>
      <c r="U258" s="171"/>
      <c r="V258" s="168"/>
      <c r="X258" s="47" t="str">
        <f t="shared" si="115"/>
        <v/>
      </c>
      <c r="Y258" s="53" t="str">
        <f t="shared" si="123"/>
        <v/>
      </c>
      <c r="Z258" s="169"/>
      <c r="AA258" s="170"/>
      <c r="AB258" s="170"/>
      <c r="AC258" s="170"/>
      <c r="AD258" s="171"/>
      <c r="AE258" s="168"/>
      <c r="AF258" s="54" t="str">
        <f t="shared" si="139"/>
        <v/>
      </c>
      <c r="AS258" s="56">
        <f t="shared" si="124"/>
        <v>0</v>
      </c>
      <c r="AT258" s="56">
        <f t="shared" si="125"/>
        <v>0</v>
      </c>
      <c r="AU258" s="56">
        <f t="shared" si="126"/>
        <v>0</v>
      </c>
      <c r="AV258" s="56">
        <f t="shared" si="127"/>
        <v>0</v>
      </c>
      <c r="AW258" s="56">
        <f t="shared" si="128"/>
        <v>0</v>
      </c>
      <c r="AX258" s="57">
        <f t="shared" si="140"/>
        <v>0</v>
      </c>
      <c r="AY258" s="57">
        <f>SUM($AX$7:AX258)</f>
        <v>0</v>
      </c>
      <c r="AZ258" s="56">
        <f t="shared" si="116"/>
        <v>0</v>
      </c>
      <c r="BA258" s="56">
        <f t="shared" si="117"/>
        <v>0</v>
      </c>
      <c r="BB258" s="56">
        <f t="shared" si="118"/>
        <v>0</v>
      </c>
      <c r="BC258" s="56">
        <f t="shared" si="119"/>
        <v>0</v>
      </c>
      <c r="BD258" s="56">
        <f t="shared" si="120"/>
        <v>0</v>
      </c>
      <c r="BE258" s="57">
        <f t="shared" si="141"/>
        <v>0</v>
      </c>
      <c r="BF258" s="57">
        <f>SUM($BE$7:BE258)</f>
        <v>0</v>
      </c>
      <c r="BH258" s="58" t="str">
        <f t="shared" si="129"/>
        <v/>
      </c>
      <c r="BI258" s="58" t="str">
        <f t="shared" si="130"/>
        <v/>
      </c>
      <c r="BJ258" s="58" t="str">
        <f t="shared" si="131"/>
        <v/>
      </c>
      <c r="BK258" s="58" t="str">
        <f t="shared" si="132"/>
        <v/>
      </c>
      <c r="BL258" s="58" t="str">
        <f t="shared" si="133"/>
        <v/>
      </c>
      <c r="BN258" s="58" t="str">
        <f t="shared" si="134"/>
        <v/>
      </c>
      <c r="BO258" s="58" t="str">
        <f t="shared" si="135"/>
        <v/>
      </c>
      <c r="BP258" s="58" t="str">
        <f t="shared" si="136"/>
        <v/>
      </c>
      <c r="BQ258" s="58" t="str">
        <f t="shared" si="137"/>
        <v/>
      </c>
      <c r="BR258" s="58" t="str">
        <f t="shared" si="138"/>
        <v/>
      </c>
    </row>
    <row r="259" spans="15:70" x14ac:dyDescent="0.2">
      <c r="O259" s="47" t="str">
        <f t="shared" si="121"/>
        <v/>
      </c>
      <c r="P259" s="53" t="str">
        <f t="shared" si="122"/>
        <v/>
      </c>
      <c r="Q259" s="169"/>
      <c r="R259" s="170"/>
      <c r="S259" s="170"/>
      <c r="T259" s="170"/>
      <c r="U259" s="171"/>
      <c r="V259" s="168"/>
      <c r="X259" s="47" t="str">
        <f t="shared" si="115"/>
        <v/>
      </c>
      <c r="Y259" s="53" t="str">
        <f t="shared" si="123"/>
        <v/>
      </c>
      <c r="Z259" s="169"/>
      <c r="AA259" s="170"/>
      <c r="AB259" s="170"/>
      <c r="AC259" s="170"/>
      <c r="AD259" s="171"/>
      <c r="AE259" s="168"/>
      <c r="AF259" s="54" t="str">
        <f t="shared" si="139"/>
        <v/>
      </c>
      <c r="AS259" s="56">
        <f t="shared" si="124"/>
        <v>0</v>
      </c>
      <c r="AT259" s="56">
        <f t="shared" si="125"/>
        <v>0</v>
      </c>
      <c r="AU259" s="56">
        <f t="shared" si="126"/>
        <v>0</v>
      </c>
      <c r="AV259" s="56">
        <f t="shared" si="127"/>
        <v>0</v>
      </c>
      <c r="AW259" s="56">
        <f t="shared" si="128"/>
        <v>0</v>
      </c>
      <c r="AX259" s="57">
        <f t="shared" si="140"/>
        <v>0</v>
      </c>
      <c r="AY259" s="57">
        <f>SUM($AX$7:AX259)</f>
        <v>0</v>
      </c>
      <c r="AZ259" s="56">
        <f t="shared" si="116"/>
        <v>0</v>
      </c>
      <c r="BA259" s="56">
        <f t="shared" si="117"/>
        <v>0</v>
      </c>
      <c r="BB259" s="56">
        <f t="shared" si="118"/>
        <v>0</v>
      </c>
      <c r="BC259" s="56">
        <f t="shared" si="119"/>
        <v>0</v>
      </c>
      <c r="BD259" s="56">
        <f t="shared" si="120"/>
        <v>0</v>
      </c>
      <c r="BE259" s="57">
        <f t="shared" si="141"/>
        <v>0</v>
      </c>
      <c r="BF259" s="57">
        <f>SUM($BE$7:BE259)</f>
        <v>0</v>
      </c>
      <c r="BH259" s="58" t="str">
        <f t="shared" si="129"/>
        <v/>
      </c>
      <c r="BI259" s="58" t="str">
        <f t="shared" si="130"/>
        <v/>
      </c>
      <c r="BJ259" s="58" t="str">
        <f t="shared" si="131"/>
        <v/>
      </c>
      <c r="BK259" s="58" t="str">
        <f t="shared" si="132"/>
        <v/>
      </c>
      <c r="BL259" s="58" t="str">
        <f t="shared" si="133"/>
        <v/>
      </c>
      <c r="BN259" s="58" t="str">
        <f t="shared" si="134"/>
        <v/>
      </c>
      <c r="BO259" s="58" t="str">
        <f t="shared" si="135"/>
        <v/>
      </c>
      <c r="BP259" s="58" t="str">
        <f t="shared" si="136"/>
        <v/>
      </c>
      <c r="BQ259" s="58" t="str">
        <f t="shared" si="137"/>
        <v/>
      </c>
      <c r="BR259" s="58" t="str">
        <f t="shared" si="138"/>
        <v/>
      </c>
    </row>
    <row r="260" spans="15:70" x14ac:dyDescent="0.2">
      <c r="O260" s="47" t="str">
        <f t="shared" si="121"/>
        <v/>
      </c>
      <c r="P260" s="53" t="str">
        <f t="shared" si="122"/>
        <v/>
      </c>
      <c r="Q260" s="169"/>
      <c r="R260" s="170"/>
      <c r="S260" s="170"/>
      <c r="T260" s="170"/>
      <c r="U260" s="171"/>
      <c r="V260" s="168"/>
      <c r="X260" s="47" t="str">
        <f t="shared" si="115"/>
        <v/>
      </c>
      <c r="Y260" s="53" t="str">
        <f t="shared" si="123"/>
        <v/>
      </c>
      <c r="Z260" s="169"/>
      <c r="AA260" s="170"/>
      <c r="AB260" s="170"/>
      <c r="AC260" s="170"/>
      <c r="AD260" s="171"/>
      <c r="AE260" s="168"/>
      <c r="AF260" s="54" t="str">
        <f t="shared" si="139"/>
        <v/>
      </c>
      <c r="AS260" s="56">
        <f t="shared" si="124"/>
        <v>0</v>
      </c>
      <c r="AT260" s="56">
        <f t="shared" si="125"/>
        <v>0</v>
      </c>
      <c r="AU260" s="56">
        <f t="shared" si="126"/>
        <v>0</v>
      </c>
      <c r="AV260" s="56">
        <f t="shared" si="127"/>
        <v>0</v>
      </c>
      <c r="AW260" s="56">
        <f t="shared" si="128"/>
        <v>0</v>
      </c>
      <c r="AX260" s="57">
        <f t="shared" si="140"/>
        <v>0</v>
      </c>
      <c r="AY260" s="57">
        <f>SUM($AX$7:AX260)</f>
        <v>0</v>
      </c>
      <c r="AZ260" s="56">
        <f t="shared" si="116"/>
        <v>0</v>
      </c>
      <c r="BA260" s="56">
        <f t="shared" si="117"/>
        <v>0</v>
      </c>
      <c r="BB260" s="56">
        <f t="shared" si="118"/>
        <v>0</v>
      </c>
      <c r="BC260" s="56">
        <f t="shared" si="119"/>
        <v>0</v>
      </c>
      <c r="BD260" s="56">
        <f t="shared" si="120"/>
        <v>0</v>
      </c>
      <c r="BE260" s="57">
        <f t="shared" si="141"/>
        <v>0</v>
      </c>
      <c r="BF260" s="57">
        <f>SUM($BE$7:BE260)</f>
        <v>0</v>
      </c>
      <c r="BH260" s="58" t="str">
        <f t="shared" si="129"/>
        <v/>
      </c>
      <c r="BI260" s="58" t="str">
        <f t="shared" si="130"/>
        <v/>
      </c>
      <c r="BJ260" s="58" t="str">
        <f t="shared" si="131"/>
        <v/>
      </c>
      <c r="BK260" s="58" t="str">
        <f t="shared" si="132"/>
        <v/>
      </c>
      <c r="BL260" s="58" t="str">
        <f t="shared" si="133"/>
        <v/>
      </c>
      <c r="BN260" s="58" t="str">
        <f t="shared" si="134"/>
        <v/>
      </c>
      <c r="BO260" s="58" t="str">
        <f t="shared" si="135"/>
        <v/>
      </c>
      <c r="BP260" s="58" t="str">
        <f t="shared" si="136"/>
        <v/>
      </c>
      <c r="BQ260" s="58" t="str">
        <f t="shared" si="137"/>
        <v/>
      </c>
      <c r="BR260" s="58" t="str">
        <f t="shared" si="138"/>
        <v/>
      </c>
    </row>
    <row r="261" spans="15:70" x14ac:dyDescent="0.2">
      <c r="O261" s="47" t="str">
        <f t="shared" si="121"/>
        <v/>
      </c>
      <c r="P261" s="53" t="str">
        <f t="shared" si="122"/>
        <v/>
      </c>
      <c r="Q261" s="169"/>
      <c r="R261" s="170"/>
      <c r="S261" s="170"/>
      <c r="T261" s="170"/>
      <c r="U261" s="171"/>
      <c r="V261" s="168"/>
      <c r="X261" s="47" t="str">
        <f t="shared" si="115"/>
        <v/>
      </c>
      <c r="Y261" s="53" t="str">
        <f t="shared" si="123"/>
        <v/>
      </c>
      <c r="Z261" s="169"/>
      <c r="AA261" s="170"/>
      <c r="AB261" s="170"/>
      <c r="AC261" s="170"/>
      <c r="AD261" s="171"/>
      <c r="AE261" s="168"/>
      <c r="AF261" s="54" t="str">
        <f t="shared" si="139"/>
        <v/>
      </c>
      <c r="AS261" s="56">
        <f t="shared" si="124"/>
        <v>0</v>
      </c>
      <c r="AT261" s="56">
        <f t="shared" si="125"/>
        <v>0</v>
      </c>
      <c r="AU261" s="56">
        <f t="shared" si="126"/>
        <v>0</v>
      </c>
      <c r="AV261" s="56">
        <f t="shared" si="127"/>
        <v>0</v>
      </c>
      <c r="AW261" s="56">
        <f t="shared" si="128"/>
        <v>0</v>
      </c>
      <c r="AX261" s="57">
        <f t="shared" si="140"/>
        <v>0</v>
      </c>
      <c r="AY261" s="57">
        <f>SUM($AX$7:AX261)</f>
        <v>0</v>
      </c>
      <c r="AZ261" s="56">
        <f t="shared" si="116"/>
        <v>0</v>
      </c>
      <c r="BA261" s="56">
        <f t="shared" si="117"/>
        <v>0</v>
      </c>
      <c r="BB261" s="56">
        <f t="shared" si="118"/>
        <v>0</v>
      </c>
      <c r="BC261" s="56">
        <f t="shared" si="119"/>
        <v>0</v>
      </c>
      <c r="BD261" s="56">
        <f t="shared" si="120"/>
        <v>0</v>
      </c>
      <c r="BE261" s="57">
        <f t="shared" si="141"/>
        <v>0</v>
      </c>
      <c r="BF261" s="57">
        <f>SUM($BE$7:BE261)</f>
        <v>0</v>
      </c>
      <c r="BH261" s="58" t="str">
        <f t="shared" si="129"/>
        <v/>
      </c>
      <c r="BI261" s="58" t="str">
        <f t="shared" si="130"/>
        <v/>
      </c>
      <c r="BJ261" s="58" t="str">
        <f t="shared" si="131"/>
        <v/>
      </c>
      <c r="BK261" s="58" t="str">
        <f t="shared" si="132"/>
        <v/>
      </c>
      <c r="BL261" s="58" t="str">
        <f t="shared" si="133"/>
        <v/>
      </c>
      <c r="BN261" s="58" t="str">
        <f t="shared" si="134"/>
        <v/>
      </c>
      <c r="BO261" s="58" t="str">
        <f t="shared" si="135"/>
        <v/>
      </c>
      <c r="BP261" s="58" t="str">
        <f t="shared" si="136"/>
        <v/>
      </c>
      <c r="BQ261" s="58" t="str">
        <f t="shared" si="137"/>
        <v/>
      </c>
      <c r="BR261" s="58" t="str">
        <f t="shared" si="138"/>
        <v/>
      </c>
    </row>
    <row r="262" spans="15:70" x14ac:dyDescent="0.2">
      <c r="O262" s="47" t="str">
        <f t="shared" si="121"/>
        <v/>
      </c>
      <c r="P262" s="53" t="str">
        <f t="shared" si="122"/>
        <v/>
      </c>
      <c r="Q262" s="169"/>
      <c r="R262" s="170"/>
      <c r="S262" s="170"/>
      <c r="T262" s="170"/>
      <c r="U262" s="171"/>
      <c r="V262" s="168"/>
      <c r="X262" s="47" t="str">
        <f t="shared" si="115"/>
        <v/>
      </c>
      <c r="Y262" s="53" t="str">
        <f t="shared" si="123"/>
        <v/>
      </c>
      <c r="Z262" s="169"/>
      <c r="AA262" s="170"/>
      <c r="AB262" s="170"/>
      <c r="AC262" s="170"/>
      <c r="AD262" s="171"/>
      <c r="AE262" s="168"/>
      <c r="AF262" s="54" t="str">
        <f t="shared" si="139"/>
        <v/>
      </c>
      <c r="AS262" s="56">
        <f t="shared" si="124"/>
        <v>0</v>
      </c>
      <c r="AT262" s="56">
        <f t="shared" si="125"/>
        <v>0</v>
      </c>
      <c r="AU262" s="56">
        <f t="shared" si="126"/>
        <v>0</v>
      </c>
      <c r="AV262" s="56">
        <f t="shared" si="127"/>
        <v>0</v>
      </c>
      <c r="AW262" s="56">
        <f t="shared" si="128"/>
        <v>0</v>
      </c>
      <c r="AX262" s="57">
        <f t="shared" si="140"/>
        <v>0</v>
      </c>
      <c r="AY262" s="57">
        <f>SUM($AX$7:AX262)</f>
        <v>0</v>
      </c>
      <c r="AZ262" s="56">
        <f t="shared" si="116"/>
        <v>0</v>
      </c>
      <c r="BA262" s="56">
        <f t="shared" si="117"/>
        <v>0</v>
      </c>
      <c r="BB262" s="56">
        <f t="shared" si="118"/>
        <v>0</v>
      </c>
      <c r="BC262" s="56">
        <f t="shared" si="119"/>
        <v>0</v>
      </c>
      <c r="BD262" s="56">
        <f t="shared" si="120"/>
        <v>0</v>
      </c>
      <c r="BE262" s="57">
        <f t="shared" si="141"/>
        <v>0</v>
      </c>
      <c r="BF262" s="57">
        <f>SUM($BE$7:BE262)</f>
        <v>0</v>
      </c>
      <c r="BH262" s="58" t="str">
        <f t="shared" si="129"/>
        <v/>
      </c>
      <c r="BI262" s="58" t="str">
        <f t="shared" si="130"/>
        <v/>
      </c>
      <c r="BJ262" s="58" t="str">
        <f t="shared" si="131"/>
        <v/>
      </c>
      <c r="BK262" s="58" t="str">
        <f t="shared" si="132"/>
        <v/>
      </c>
      <c r="BL262" s="58" t="str">
        <f t="shared" si="133"/>
        <v/>
      </c>
      <c r="BN262" s="58" t="str">
        <f t="shared" si="134"/>
        <v/>
      </c>
      <c r="BO262" s="58" t="str">
        <f t="shared" si="135"/>
        <v/>
      </c>
      <c r="BP262" s="58" t="str">
        <f t="shared" si="136"/>
        <v/>
      </c>
      <c r="BQ262" s="58" t="str">
        <f t="shared" si="137"/>
        <v/>
      </c>
      <c r="BR262" s="58" t="str">
        <f t="shared" si="138"/>
        <v/>
      </c>
    </row>
    <row r="263" spans="15:70" x14ac:dyDescent="0.2">
      <c r="O263" s="47" t="str">
        <f t="shared" si="121"/>
        <v/>
      </c>
      <c r="P263" s="53" t="str">
        <f t="shared" si="122"/>
        <v/>
      </c>
      <c r="Q263" s="169"/>
      <c r="R263" s="170"/>
      <c r="S263" s="170"/>
      <c r="T263" s="170"/>
      <c r="U263" s="171"/>
      <c r="V263" s="168"/>
      <c r="X263" s="47" t="str">
        <f t="shared" ref="X263:X326" si="142">IF(Y263="","",INT((Y263-DATE(YEAR(Y263-WEEKDAY(Y263-1)+4),1,3)+WEEKDAY(DATE(YEAR(Y263-WEEKDAY(Y263-1)+4),1,3))+5)/7)
)</f>
        <v/>
      </c>
      <c r="Y263" s="53" t="str">
        <f t="shared" si="123"/>
        <v/>
      </c>
      <c r="Z263" s="169"/>
      <c r="AA263" s="170"/>
      <c r="AB263" s="170"/>
      <c r="AC263" s="170"/>
      <c r="AD263" s="171"/>
      <c r="AE263" s="168"/>
      <c r="AF263" s="54" t="str">
        <f t="shared" si="139"/>
        <v/>
      </c>
      <c r="AS263" s="56">
        <f t="shared" si="124"/>
        <v>0</v>
      </c>
      <c r="AT263" s="56">
        <f t="shared" si="125"/>
        <v>0</v>
      </c>
      <c r="AU263" s="56">
        <f t="shared" si="126"/>
        <v>0</v>
      </c>
      <c r="AV263" s="56">
        <f t="shared" si="127"/>
        <v>0</v>
      </c>
      <c r="AW263" s="56">
        <f t="shared" si="128"/>
        <v>0</v>
      </c>
      <c r="AX263" s="57">
        <f t="shared" si="140"/>
        <v>0</v>
      </c>
      <c r="AY263" s="57">
        <f>SUM($AX$7:AX263)</f>
        <v>0</v>
      </c>
      <c r="AZ263" s="56">
        <f t="shared" ref="AZ263:AZ326" si="143">IF(OR($E$53="",$X263=""),0,IF(AND($B$29&lt;&gt;"",$Z263&lt;1,$Y263&lt;=$E$53,$Y263&gt;=$AP$33,$G$53="",($BF262+$B$29)&lt;=$AP$40),IF($Z263&lt;1,(1-$Z263)*$B$29,IF(AND($E$48="",$Y263&lt;=$E$52,$Y263&lt;=$E$53,$Y263+2&gt;=$AP$33,$Z263&lt;1,$BF262+$B$29&lt;=$AP$40),IF($Z263&lt;1,(1-$Z263)*$B$29,0))),0))</f>
        <v>0</v>
      </c>
      <c r="BA263" s="56">
        <f t="shared" ref="BA263:BA326" si="144">IF(OR($E$53="",$X263=""),0,IF(AND($C$29&lt;&gt;"",$AA263&lt;1,$Y263+1&lt;=$E$53,$Y263+1&gt;=$AP$33,$G$53="",($BF262+$AZ263+$C$29)&lt;=$AP$40),IF($AA263&lt;1,(1-$AA263)*$C$29,IF(AND($E$48="",$Y263+1&lt;=$E$52,$Y263+1&lt;=$E$53,$Y263+2&gt;=$AP$33,$AA263&lt;1,$BF262+$AZ263+$C$29&lt;=$AP$40),IF($AA263&lt;1,(1-$AA263)*$C$29,0))),0))</f>
        <v>0</v>
      </c>
      <c r="BB263" s="56">
        <f t="shared" ref="BB263:BB326" si="145">IF(OR($E$53="",$X263=""),0,IF(AND($D$29&lt;&gt;"",$AB263&lt;1,$Y263+2&lt;=$E$53,$Y263+2&gt;=$AP$33,$G$53="",($BF262+SUM($AZ263:$BA263)+$D$29)&lt;=$AP$40),IF($AB263&lt;1,(1-$AB263)*$D$29,IF(AND($E$48="",$Y263+2&lt;=$E$52,$Y263+2&lt;=$E$53,$Y263+2&gt;=$AP$33,$AB263&lt;1,$BF262+SUM($AZ263:$BA263)+$D$29&lt;=$AP$40),IF($AB263&lt;1,(1-$AB263)*$D$29,0))),0))</f>
        <v>0</v>
      </c>
      <c r="BC263" s="56">
        <f t="shared" ref="BC263:BC326" si="146">IF(OR($E$53="",$X263=""),0,IF(AND($E$29&lt;&gt;"",$AC263&lt;1,$Y263+3&lt;=$E$53,$Y263+3&gt;=$AP$33,$G$53="",($BF262+SUM($AZ263:$BB263)+$E$29)&lt;=$AP$40),IF($AC263&lt;1,(1-$AC263)*$E$29,IF(AND($E$48="",$Y263+3&lt;=$E$52,$Y263&lt;=$E$53,$Y263+2&gt;=$AP$33,$AC263&lt;1,$BF262+SUM($AZ263:$BB263)+$E$29&lt;=$AP$40),IF($AC263&lt;1,(1-$AC263)*$E$29,0))),0))</f>
        <v>0</v>
      </c>
      <c r="BD263" s="56">
        <f t="shared" ref="BD263:BD326" si="147">IF(OR($E$53="",$X263=""),0,IF(AND($F$29&lt;&gt;"",$AD263&lt;1,$Y263+4&lt;=$E$53,$Y263+4&gt;=$AP$33,$G$53="",($BF262+SUM($AZ263:$BC263)+$F$29)&lt;=$AP$40),IF($AD263&lt;1,(1-$AD263)*$F$29,IF(AND($E$48="",$Y263+4&lt;=$E$52,$Y263+4&lt;=$E$53,$Y263+2&gt;=$AP$33,$AD263&lt;1,$BF262+SUM($AZ263:$BC263)+$F$29&lt;=$AP$40),IF($AD263&lt;1,(1-$AD263)*$F$29,0))),0))</f>
        <v>0</v>
      </c>
      <c r="BE263" s="57">
        <f t="shared" si="141"/>
        <v>0</v>
      </c>
      <c r="BF263" s="57">
        <f>SUM($BE$7:BE263)</f>
        <v>0</v>
      </c>
      <c r="BH263" s="58" t="str">
        <f t="shared" si="129"/>
        <v/>
      </c>
      <c r="BI263" s="58" t="str">
        <f t="shared" si="130"/>
        <v/>
      </c>
      <c r="BJ263" s="58" t="str">
        <f t="shared" si="131"/>
        <v/>
      </c>
      <c r="BK263" s="58" t="str">
        <f t="shared" si="132"/>
        <v/>
      </c>
      <c r="BL263" s="58" t="str">
        <f t="shared" si="133"/>
        <v/>
      </c>
      <c r="BN263" s="58" t="str">
        <f t="shared" si="134"/>
        <v/>
      </c>
      <c r="BO263" s="58" t="str">
        <f t="shared" si="135"/>
        <v/>
      </c>
      <c r="BP263" s="58" t="str">
        <f t="shared" si="136"/>
        <v/>
      </c>
      <c r="BQ263" s="58" t="str">
        <f t="shared" si="137"/>
        <v/>
      </c>
      <c r="BR263" s="58" t="str">
        <f t="shared" si="138"/>
        <v/>
      </c>
    </row>
    <row r="264" spans="15:70" x14ac:dyDescent="0.2">
      <c r="O264" s="47" t="str">
        <f t="shared" ref="O264:O327" si="148">IF(P264="","",INT((P264-DATE(YEAR(P264-WEEKDAY(P264-1)+4),1,3)+WEEKDAY(DATE(YEAR(P264-WEEKDAY(P264-1)+4),1,3))+5)/7)
)</f>
        <v/>
      </c>
      <c r="P264" s="53" t="str">
        <f t="shared" ref="P264:P327" si="149">IF(P263="","",IF(P263+7&gt;$E$41,"",P263+7))</f>
        <v/>
      </c>
      <c r="Q264" s="169"/>
      <c r="R264" s="170"/>
      <c r="S264" s="170"/>
      <c r="T264" s="170"/>
      <c r="U264" s="171"/>
      <c r="V264" s="168"/>
      <c r="X264" s="47" t="str">
        <f t="shared" si="142"/>
        <v/>
      </c>
      <c r="Y264" s="53" t="str">
        <f t="shared" ref="Y264:Y327" si="150">IF(Y263="","",IF(Y263+7&gt;$E$53,"",Y263+7))</f>
        <v/>
      </c>
      <c r="Z264" s="169"/>
      <c r="AA264" s="170"/>
      <c r="AB264" s="170"/>
      <c r="AC264" s="170"/>
      <c r="AD264" s="171"/>
      <c r="AE264" s="168"/>
      <c r="AF264" s="54" t="str">
        <f t="shared" si="139"/>
        <v/>
      </c>
      <c r="AS264" s="56">
        <f t="shared" si="124"/>
        <v>0</v>
      </c>
      <c r="AT264" s="56">
        <f t="shared" si="125"/>
        <v>0</v>
      </c>
      <c r="AU264" s="56">
        <f t="shared" si="126"/>
        <v>0</v>
      </c>
      <c r="AV264" s="56">
        <f t="shared" si="127"/>
        <v>0</v>
      </c>
      <c r="AW264" s="56">
        <f t="shared" si="128"/>
        <v>0</v>
      </c>
      <c r="AX264" s="57">
        <f t="shared" si="140"/>
        <v>0</v>
      </c>
      <c r="AY264" s="57">
        <f>SUM($AX$7:AX264)</f>
        <v>0</v>
      </c>
      <c r="AZ264" s="56">
        <f t="shared" si="143"/>
        <v>0</v>
      </c>
      <c r="BA264" s="56">
        <f t="shared" si="144"/>
        <v>0</v>
      </c>
      <c r="BB264" s="56">
        <f t="shared" si="145"/>
        <v>0</v>
      </c>
      <c r="BC264" s="56">
        <f t="shared" si="146"/>
        <v>0</v>
      </c>
      <c r="BD264" s="56">
        <f t="shared" si="147"/>
        <v>0</v>
      </c>
      <c r="BE264" s="57">
        <f t="shared" si="141"/>
        <v>0</v>
      </c>
      <c r="BF264" s="57">
        <f>SUM($BE$7:BE264)</f>
        <v>0</v>
      </c>
      <c r="BH264" s="58" t="str">
        <f t="shared" si="129"/>
        <v/>
      </c>
      <c r="BI264" s="58" t="str">
        <f t="shared" si="130"/>
        <v/>
      </c>
      <c r="BJ264" s="58" t="str">
        <f t="shared" si="131"/>
        <v/>
      </c>
      <c r="BK264" s="58" t="str">
        <f t="shared" si="132"/>
        <v/>
      </c>
      <c r="BL264" s="58" t="str">
        <f t="shared" si="133"/>
        <v/>
      </c>
      <c r="BN264" s="58" t="str">
        <f t="shared" si="134"/>
        <v/>
      </c>
      <c r="BO264" s="58" t="str">
        <f t="shared" si="135"/>
        <v/>
      </c>
      <c r="BP264" s="58" t="str">
        <f t="shared" si="136"/>
        <v/>
      </c>
      <c r="BQ264" s="58" t="str">
        <f t="shared" si="137"/>
        <v/>
      </c>
      <c r="BR264" s="58" t="str">
        <f t="shared" si="138"/>
        <v/>
      </c>
    </row>
    <row r="265" spans="15:70" x14ac:dyDescent="0.2">
      <c r="O265" s="47" t="str">
        <f t="shared" si="148"/>
        <v/>
      </c>
      <c r="P265" s="53" t="str">
        <f t="shared" si="149"/>
        <v/>
      </c>
      <c r="Q265" s="169"/>
      <c r="R265" s="170"/>
      <c r="S265" s="170"/>
      <c r="T265" s="170"/>
      <c r="U265" s="171"/>
      <c r="V265" s="168"/>
      <c r="X265" s="47" t="str">
        <f t="shared" si="142"/>
        <v/>
      </c>
      <c r="Y265" s="53" t="str">
        <f t="shared" si="150"/>
        <v/>
      </c>
      <c r="Z265" s="169"/>
      <c r="AA265" s="170"/>
      <c r="AB265" s="170"/>
      <c r="AC265" s="170"/>
      <c r="AD265" s="171"/>
      <c r="AE265" s="168"/>
      <c r="AF265" s="54" t="str">
        <f t="shared" si="139"/>
        <v/>
      </c>
      <c r="AS265" s="56">
        <f t="shared" ref="AS265:AS328" si="151">IF($O265="",0,IF(AND($O265&lt;&gt;"",$B$29&lt;&gt;"",$Q265&lt;1,$P265&lt;=$E$41,$P265&gt;=$E$38,$AS$4="",($AY264+$B$29)&lt;=$I$23),IF($Q265&lt;1,(1-$Q265)*$B$29,IF($Q265="",$B$29,0)),0))</f>
        <v>0</v>
      </c>
      <c r="AT265" s="56">
        <f t="shared" ref="AT265:AT328" si="152">IF($O265="",0,IF(AND($O265&lt;&gt;"",$C$29&lt;&gt;"",$R265&lt;1,$P265+1&lt;=$E$41,$P265+1&gt;=$E$38,$AS$4="",($AY264+$AS265+$C$29)&lt;=$I$23),IF($R265&lt;1,(1-$R265)*$C$29,IF($R265="",$C$29,0)),0))</f>
        <v>0</v>
      </c>
      <c r="AU265" s="56">
        <f t="shared" ref="AU265:AU328" si="153">IF($O265="",0,IF(AND($O265&lt;&gt;"",$D$29&lt;&gt;"",$S265&lt;1,$P265+2&lt;=$E$41,$P265+2&gt;=$E$38,$AS$4="",($AY264+SUM($AS265:$AT265)+$D$29)&lt;=$I$23),IF($S265&lt;1,(1-$S265)*$D$29,IF($S265="",$D$29,0)),0))</f>
        <v>0</v>
      </c>
      <c r="AV265" s="56">
        <f t="shared" ref="AV265:AV328" si="154">IF($O265="",0,IF(AND($O265&lt;&gt;"",$E$29&lt;&gt;"",$T265&lt;1,$P265+3&lt;=$E$41,$P265+3&gt;=$E$38,$AS$4="",($AY264+SUM($AS265:$AU265)+$E$29)&lt;=$I$23),IF($T265&lt;1,(1-$T265)*$E$29,IF($T265="",$E$29,0)),0))</f>
        <v>0</v>
      </c>
      <c r="AW265" s="56">
        <f t="shared" ref="AW265:AW328" si="155">IF($O265="",0,IF(AND($O265&lt;&gt;"",$F$29&lt;&gt;"",$U265&lt;1,$P265+4&lt;=$E$41,$P265+4&gt;=$E$38,$AS$4="",($AY264+SUM($AS265:$AV265)+$F$29)&lt;=$I$23),IF($U265&lt;1,(1-$U265)*$F$29,IF($U265="",$F$29,0)),0))</f>
        <v>0</v>
      </c>
      <c r="AX265" s="57">
        <f t="shared" si="140"/>
        <v>0</v>
      </c>
      <c r="AY265" s="57">
        <f>SUM($AX$7:AX265)</f>
        <v>0</v>
      </c>
      <c r="AZ265" s="56">
        <f t="shared" si="143"/>
        <v>0</v>
      </c>
      <c r="BA265" s="56">
        <f t="shared" si="144"/>
        <v>0</v>
      </c>
      <c r="BB265" s="56">
        <f t="shared" si="145"/>
        <v>0</v>
      </c>
      <c r="BC265" s="56">
        <f t="shared" si="146"/>
        <v>0</v>
      </c>
      <c r="BD265" s="56">
        <f t="shared" si="147"/>
        <v>0</v>
      </c>
      <c r="BE265" s="57">
        <f t="shared" si="141"/>
        <v>0</v>
      </c>
      <c r="BF265" s="57">
        <f>SUM($BE$7:BE265)</f>
        <v>0</v>
      </c>
      <c r="BH265" s="58" t="str">
        <f t="shared" si="129"/>
        <v/>
      </c>
      <c r="BI265" s="58" t="str">
        <f t="shared" si="130"/>
        <v/>
      </c>
      <c r="BJ265" s="58" t="str">
        <f t="shared" si="131"/>
        <v/>
      </c>
      <c r="BK265" s="58" t="str">
        <f t="shared" si="132"/>
        <v/>
      </c>
      <c r="BL265" s="58" t="str">
        <f t="shared" si="133"/>
        <v/>
      </c>
      <c r="BN265" s="58" t="str">
        <f t="shared" si="134"/>
        <v/>
      </c>
      <c r="BO265" s="58" t="str">
        <f t="shared" si="135"/>
        <v/>
      </c>
      <c r="BP265" s="58" t="str">
        <f t="shared" si="136"/>
        <v/>
      </c>
      <c r="BQ265" s="58" t="str">
        <f t="shared" si="137"/>
        <v/>
      </c>
      <c r="BR265" s="58" t="str">
        <f t="shared" si="138"/>
        <v/>
      </c>
    </row>
    <row r="266" spans="15:70" x14ac:dyDescent="0.2">
      <c r="O266" s="47" t="str">
        <f t="shared" si="148"/>
        <v/>
      </c>
      <c r="P266" s="53" t="str">
        <f t="shared" si="149"/>
        <v/>
      </c>
      <c r="Q266" s="169"/>
      <c r="R266" s="170"/>
      <c r="S266" s="170"/>
      <c r="T266" s="170"/>
      <c r="U266" s="171"/>
      <c r="V266" s="168"/>
      <c r="X266" s="47" t="str">
        <f t="shared" si="142"/>
        <v/>
      </c>
      <c r="Y266" s="53" t="str">
        <f t="shared" si="150"/>
        <v/>
      </c>
      <c r="Z266" s="169"/>
      <c r="AA266" s="170"/>
      <c r="AB266" s="170"/>
      <c r="AC266" s="170"/>
      <c r="AD266" s="171"/>
      <c r="AE266" s="168"/>
      <c r="AF266" s="54" t="str">
        <f t="shared" si="139"/>
        <v/>
      </c>
      <c r="AS266" s="56">
        <f t="shared" si="151"/>
        <v>0</v>
      </c>
      <c r="AT266" s="56">
        <f t="shared" si="152"/>
        <v>0</v>
      </c>
      <c r="AU266" s="56">
        <f t="shared" si="153"/>
        <v>0</v>
      </c>
      <c r="AV266" s="56">
        <f t="shared" si="154"/>
        <v>0</v>
      </c>
      <c r="AW266" s="56">
        <f t="shared" si="155"/>
        <v>0</v>
      </c>
      <c r="AX266" s="57">
        <f t="shared" si="140"/>
        <v>0</v>
      </c>
      <c r="AY266" s="57">
        <f>SUM($AX$7:AX266)</f>
        <v>0</v>
      </c>
      <c r="AZ266" s="56">
        <f t="shared" si="143"/>
        <v>0</v>
      </c>
      <c r="BA266" s="56">
        <f t="shared" si="144"/>
        <v>0</v>
      </c>
      <c r="BB266" s="56">
        <f t="shared" si="145"/>
        <v>0</v>
      </c>
      <c r="BC266" s="56">
        <f t="shared" si="146"/>
        <v>0</v>
      </c>
      <c r="BD266" s="56">
        <f t="shared" si="147"/>
        <v>0</v>
      </c>
      <c r="BE266" s="57">
        <f t="shared" si="141"/>
        <v>0</v>
      </c>
      <c r="BF266" s="57">
        <f>SUM($BE$7:BE266)</f>
        <v>0</v>
      </c>
      <c r="BH266" s="58" t="str">
        <f t="shared" si="129"/>
        <v/>
      </c>
      <c r="BI266" s="58" t="str">
        <f t="shared" si="130"/>
        <v/>
      </c>
      <c r="BJ266" s="58" t="str">
        <f t="shared" si="131"/>
        <v/>
      </c>
      <c r="BK266" s="58" t="str">
        <f t="shared" si="132"/>
        <v/>
      </c>
      <c r="BL266" s="58" t="str">
        <f t="shared" si="133"/>
        <v/>
      </c>
      <c r="BN266" s="58" t="str">
        <f t="shared" si="134"/>
        <v/>
      </c>
      <c r="BO266" s="58" t="str">
        <f t="shared" si="135"/>
        <v/>
      </c>
      <c r="BP266" s="58" t="str">
        <f t="shared" si="136"/>
        <v/>
      </c>
      <c r="BQ266" s="58" t="str">
        <f t="shared" si="137"/>
        <v/>
      </c>
      <c r="BR266" s="58" t="str">
        <f t="shared" si="138"/>
        <v/>
      </c>
    </row>
    <row r="267" spans="15:70" x14ac:dyDescent="0.2">
      <c r="O267" s="47" t="str">
        <f t="shared" si="148"/>
        <v/>
      </c>
      <c r="P267" s="53" t="str">
        <f t="shared" si="149"/>
        <v/>
      </c>
      <c r="Q267" s="169"/>
      <c r="R267" s="170"/>
      <c r="S267" s="170"/>
      <c r="T267" s="170"/>
      <c r="U267" s="171"/>
      <c r="V267" s="168"/>
      <c r="X267" s="47" t="str">
        <f t="shared" si="142"/>
        <v/>
      </c>
      <c r="Y267" s="53" t="str">
        <f t="shared" si="150"/>
        <v/>
      </c>
      <c r="Z267" s="169"/>
      <c r="AA267" s="170"/>
      <c r="AB267" s="170"/>
      <c r="AC267" s="170"/>
      <c r="AD267" s="171"/>
      <c r="AE267" s="168"/>
      <c r="AF267" s="54" t="str">
        <f t="shared" si="139"/>
        <v/>
      </c>
      <c r="AS267" s="56">
        <f t="shared" si="151"/>
        <v>0</v>
      </c>
      <c r="AT267" s="56">
        <f t="shared" si="152"/>
        <v>0</v>
      </c>
      <c r="AU267" s="56">
        <f t="shared" si="153"/>
        <v>0</v>
      </c>
      <c r="AV267" s="56">
        <f t="shared" si="154"/>
        <v>0</v>
      </c>
      <c r="AW267" s="56">
        <f t="shared" si="155"/>
        <v>0</v>
      </c>
      <c r="AX267" s="57">
        <f t="shared" si="140"/>
        <v>0</v>
      </c>
      <c r="AY267" s="57">
        <f>SUM($AX$7:AX267)</f>
        <v>0</v>
      </c>
      <c r="AZ267" s="56">
        <f t="shared" si="143"/>
        <v>0</v>
      </c>
      <c r="BA267" s="56">
        <f t="shared" si="144"/>
        <v>0</v>
      </c>
      <c r="BB267" s="56">
        <f t="shared" si="145"/>
        <v>0</v>
      </c>
      <c r="BC267" s="56">
        <f t="shared" si="146"/>
        <v>0</v>
      </c>
      <c r="BD267" s="56">
        <f t="shared" si="147"/>
        <v>0</v>
      </c>
      <c r="BE267" s="57">
        <f t="shared" si="141"/>
        <v>0</v>
      </c>
      <c r="BF267" s="57">
        <f>SUM($BE$7:BE267)</f>
        <v>0</v>
      </c>
      <c r="BH267" s="58" t="str">
        <f t="shared" si="129"/>
        <v/>
      </c>
      <c r="BI267" s="58" t="str">
        <f t="shared" si="130"/>
        <v/>
      </c>
      <c r="BJ267" s="58" t="str">
        <f t="shared" si="131"/>
        <v/>
      </c>
      <c r="BK267" s="58" t="str">
        <f t="shared" si="132"/>
        <v/>
      </c>
      <c r="BL267" s="58" t="str">
        <f t="shared" si="133"/>
        <v/>
      </c>
      <c r="BN267" s="58" t="str">
        <f t="shared" si="134"/>
        <v/>
      </c>
      <c r="BO267" s="58" t="str">
        <f t="shared" si="135"/>
        <v/>
      </c>
      <c r="BP267" s="58" t="str">
        <f t="shared" si="136"/>
        <v/>
      </c>
      <c r="BQ267" s="58" t="str">
        <f t="shared" si="137"/>
        <v/>
      </c>
      <c r="BR267" s="58" t="str">
        <f t="shared" si="138"/>
        <v/>
      </c>
    </row>
    <row r="268" spans="15:70" x14ac:dyDescent="0.2">
      <c r="O268" s="47" t="str">
        <f t="shared" si="148"/>
        <v/>
      </c>
      <c r="P268" s="53" t="str">
        <f t="shared" si="149"/>
        <v/>
      </c>
      <c r="Q268" s="169"/>
      <c r="R268" s="170"/>
      <c r="S268" s="170"/>
      <c r="T268" s="170"/>
      <c r="U268" s="171"/>
      <c r="V268" s="168"/>
      <c r="X268" s="47" t="str">
        <f t="shared" si="142"/>
        <v/>
      </c>
      <c r="Y268" s="53" t="str">
        <f t="shared" si="150"/>
        <v/>
      </c>
      <c r="Z268" s="169"/>
      <c r="AA268" s="170"/>
      <c r="AB268" s="170"/>
      <c r="AC268" s="170"/>
      <c r="AD268" s="171"/>
      <c r="AE268" s="168"/>
      <c r="AF268" s="54" t="str">
        <f t="shared" si="139"/>
        <v/>
      </c>
      <c r="AS268" s="56">
        <f t="shared" si="151"/>
        <v>0</v>
      </c>
      <c r="AT268" s="56">
        <f t="shared" si="152"/>
        <v>0</v>
      </c>
      <c r="AU268" s="56">
        <f t="shared" si="153"/>
        <v>0</v>
      </c>
      <c r="AV268" s="56">
        <f t="shared" si="154"/>
        <v>0</v>
      </c>
      <c r="AW268" s="56">
        <f t="shared" si="155"/>
        <v>0</v>
      </c>
      <c r="AX268" s="57">
        <f t="shared" si="140"/>
        <v>0</v>
      </c>
      <c r="AY268" s="57">
        <f>SUM($AX$7:AX268)</f>
        <v>0</v>
      </c>
      <c r="AZ268" s="56">
        <f t="shared" si="143"/>
        <v>0</v>
      </c>
      <c r="BA268" s="56">
        <f t="shared" si="144"/>
        <v>0</v>
      </c>
      <c r="BB268" s="56">
        <f t="shared" si="145"/>
        <v>0</v>
      </c>
      <c r="BC268" s="56">
        <f t="shared" si="146"/>
        <v>0</v>
      </c>
      <c r="BD268" s="56">
        <f t="shared" si="147"/>
        <v>0</v>
      </c>
      <c r="BE268" s="57">
        <f t="shared" si="141"/>
        <v>0</v>
      </c>
      <c r="BF268" s="57">
        <f>SUM($BE$7:BE268)</f>
        <v>0</v>
      </c>
      <c r="BH268" s="58" t="str">
        <f t="shared" si="129"/>
        <v/>
      </c>
      <c r="BI268" s="58" t="str">
        <f t="shared" si="130"/>
        <v/>
      </c>
      <c r="BJ268" s="58" t="str">
        <f t="shared" si="131"/>
        <v/>
      </c>
      <c r="BK268" s="58" t="str">
        <f t="shared" si="132"/>
        <v/>
      </c>
      <c r="BL268" s="58" t="str">
        <f t="shared" si="133"/>
        <v/>
      </c>
      <c r="BN268" s="58" t="str">
        <f t="shared" si="134"/>
        <v/>
      </c>
      <c r="BO268" s="58" t="str">
        <f t="shared" si="135"/>
        <v/>
      </c>
      <c r="BP268" s="58" t="str">
        <f t="shared" si="136"/>
        <v/>
      </c>
      <c r="BQ268" s="58" t="str">
        <f t="shared" si="137"/>
        <v/>
      </c>
      <c r="BR268" s="58" t="str">
        <f t="shared" si="138"/>
        <v/>
      </c>
    </row>
    <row r="269" spans="15:70" x14ac:dyDescent="0.2">
      <c r="O269" s="47" t="str">
        <f t="shared" si="148"/>
        <v/>
      </c>
      <c r="P269" s="53" t="str">
        <f t="shared" si="149"/>
        <v/>
      </c>
      <c r="Q269" s="169"/>
      <c r="R269" s="170"/>
      <c r="S269" s="170"/>
      <c r="T269" s="170"/>
      <c r="U269" s="171"/>
      <c r="V269" s="168"/>
      <c r="X269" s="47" t="str">
        <f t="shared" si="142"/>
        <v/>
      </c>
      <c r="Y269" s="53" t="str">
        <f t="shared" si="150"/>
        <v/>
      </c>
      <c r="Z269" s="169"/>
      <c r="AA269" s="170"/>
      <c r="AB269" s="170"/>
      <c r="AC269" s="170"/>
      <c r="AD269" s="171"/>
      <c r="AE269" s="168"/>
      <c r="AF269" s="54" t="str">
        <f t="shared" si="139"/>
        <v/>
      </c>
      <c r="AS269" s="56">
        <f t="shared" si="151"/>
        <v>0</v>
      </c>
      <c r="AT269" s="56">
        <f t="shared" si="152"/>
        <v>0</v>
      </c>
      <c r="AU269" s="56">
        <f t="shared" si="153"/>
        <v>0</v>
      </c>
      <c r="AV269" s="56">
        <f t="shared" si="154"/>
        <v>0</v>
      </c>
      <c r="AW269" s="56">
        <f t="shared" si="155"/>
        <v>0</v>
      </c>
      <c r="AX269" s="57">
        <f t="shared" si="140"/>
        <v>0</v>
      </c>
      <c r="AY269" s="57">
        <f>SUM($AX$7:AX269)</f>
        <v>0</v>
      </c>
      <c r="AZ269" s="56">
        <f t="shared" si="143"/>
        <v>0</v>
      </c>
      <c r="BA269" s="56">
        <f t="shared" si="144"/>
        <v>0</v>
      </c>
      <c r="BB269" s="56">
        <f t="shared" si="145"/>
        <v>0</v>
      </c>
      <c r="BC269" s="56">
        <f t="shared" si="146"/>
        <v>0</v>
      </c>
      <c r="BD269" s="56">
        <f t="shared" si="147"/>
        <v>0</v>
      </c>
      <c r="BE269" s="57">
        <f t="shared" si="141"/>
        <v>0</v>
      </c>
      <c r="BF269" s="57">
        <f>SUM($BE$7:BE269)</f>
        <v>0</v>
      </c>
      <c r="BH269" s="58" t="str">
        <f t="shared" si="129"/>
        <v/>
      </c>
      <c r="BI269" s="58" t="str">
        <f t="shared" si="130"/>
        <v/>
      </c>
      <c r="BJ269" s="58" t="str">
        <f t="shared" si="131"/>
        <v/>
      </c>
      <c r="BK269" s="58" t="str">
        <f t="shared" si="132"/>
        <v/>
      </c>
      <c r="BL269" s="58" t="str">
        <f t="shared" si="133"/>
        <v/>
      </c>
      <c r="BN269" s="58" t="str">
        <f t="shared" si="134"/>
        <v/>
      </c>
      <c r="BO269" s="58" t="str">
        <f t="shared" si="135"/>
        <v/>
      </c>
      <c r="BP269" s="58" t="str">
        <f t="shared" si="136"/>
        <v/>
      </c>
      <c r="BQ269" s="58" t="str">
        <f t="shared" si="137"/>
        <v/>
      </c>
      <c r="BR269" s="58" t="str">
        <f t="shared" si="138"/>
        <v/>
      </c>
    </row>
    <row r="270" spans="15:70" x14ac:dyDescent="0.2">
      <c r="O270" s="47" t="str">
        <f t="shared" si="148"/>
        <v/>
      </c>
      <c r="P270" s="53" t="str">
        <f t="shared" si="149"/>
        <v/>
      </c>
      <c r="Q270" s="169"/>
      <c r="R270" s="170"/>
      <c r="S270" s="170"/>
      <c r="T270" s="170"/>
      <c r="U270" s="171"/>
      <c r="V270" s="168"/>
      <c r="X270" s="47" t="str">
        <f t="shared" si="142"/>
        <v/>
      </c>
      <c r="Y270" s="53" t="str">
        <f t="shared" si="150"/>
        <v/>
      </c>
      <c r="Z270" s="169"/>
      <c r="AA270" s="170"/>
      <c r="AB270" s="170"/>
      <c r="AC270" s="170"/>
      <c r="AD270" s="171"/>
      <c r="AE270" s="168"/>
      <c r="AF270" s="54" t="str">
        <f t="shared" si="139"/>
        <v/>
      </c>
      <c r="AS270" s="56">
        <f t="shared" si="151"/>
        <v>0</v>
      </c>
      <c r="AT270" s="56">
        <f t="shared" si="152"/>
        <v>0</v>
      </c>
      <c r="AU270" s="56">
        <f t="shared" si="153"/>
        <v>0</v>
      </c>
      <c r="AV270" s="56">
        <f t="shared" si="154"/>
        <v>0</v>
      </c>
      <c r="AW270" s="56">
        <f t="shared" si="155"/>
        <v>0</v>
      </c>
      <c r="AX270" s="57">
        <f t="shared" si="140"/>
        <v>0</v>
      </c>
      <c r="AY270" s="57">
        <f>SUM($AX$7:AX270)</f>
        <v>0</v>
      </c>
      <c r="AZ270" s="56">
        <f t="shared" si="143"/>
        <v>0</v>
      </c>
      <c r="BA270" s="56">
        <f t="shared" si="144"/>
        <v>0</v>
      </c>
      <c r="BB270" s="56">
        <f t="shared" si="145"/>
        <v>0</v>
      </c>
      <c r="BC270" s="56">
        <f t="shared" si="146"/>
        <v>0</v>
      </c>
      <c r="BD270" s="56">
        <f t="shared" si="147"/>
        <v>0</v>
      </c>
      <c r="BE270" s="57">
        <f t="shared" si="141"/>
        <v>0</v>
      </c>
      <c r="BF270" s="57">
        <f>SUM($BE$7:BE270)</f>
        <v>0</v>
      </c>
      <c r="BH270" s="58" t="str">
        <f t="shared" si="129"/>
        <v/>
      </c>
      <c r="BI270" s="58" t="str">
        <f t="shared" si="130"/>
        <v/>
      </c>
      <c r="BJ270" s="58" t="str">
        <f t="shared" si="131"/>
        <v/>
      </c>
      <c r="BK270" s="58" t="str">
        <f t="shared" si="132"/>
        <v/>
      </c>
      <c r="BL270" s="58" t="str">
        <f t="shared" si="133"/>
        <v/>
      </c>
      <c r="BN270" s="58" t="str">
        <f t="shared" si="134"/>
        <v/>
      </c>
      <c r="BO270" s="58" t="str">
        <f t="shared" si="135"/>
        <v/>
      </c>
      <c r="BP270" s="58" t="str">
        <f t="shared" si="136"/>
        <v/>
      </c>
      <c r="BQ270" s="58" t="str">
        <f t="shared" si="137"/>
        <v/>
      </c>
      <c r="BR270" s="58" t="str">
        <f t="shared" si="138"/>
        <v/>
      </c>
    </row>
    <row r="271" spans="15:70" x14ac:dyDescent="0.2">
      <c r="O271" s="47" t="str">
        <f t="shared" si="148"/>
        <v/>
      </c>
      <c r="P271" s="53" t="str">
        <f t="shared" si="149"/>
        <v/>
      </c>
      <c r="Q271" s="169"/>
      <c r="R271" s="170"/>
      <c r="S271" s="170"/>
      <c r="T271" s="170"/>
      <c r="U271" s="171"/>
      <c r="V271" s="168"/>
      <c r="X271" s="47" t="str">
        <f t="shared" si="142"/>
        <v/>
      </c>
      <c r="Y271" s="53" t="str">
        <f t="shared" si="150"/>
        <v/>
      </c>
      <c r="Z271" s="169"/>
      <c r="AA271" s="170"/>
      <c r="AB271" s="170"/>
      <c r="AC271" s="170"/>
      <c r="AD271" s="171"/>
      <c r="AE271" s="168"/>
      <c r="AF271" s="54" t="str">
        <f t="shared" si="139"/>
        <v/>
      </c>
      <c r="AS271" s="56">
        <f t="shared" si="151"/>
        <v>0</v>
      </c>
      <c r="AT271" s="56">
        <f t="shared" si="152"/>
        <v>0</v>
      </c>
      <c r="AU271" s="56">
        <f t="shared" si="153"/>
        <v>0</v>
      </c>
      <c r="AV271" s="56">
        <f t="shared" si="154"/>
        <v>0</v>
      </c>
      <c r="AW271" s="56">
        <f t="shared" si="155"/>
        <v>0</v>
      </c>
      <c r="AX271" s="57">
        <f t="shared" si="140"/>
        <v>0</v>
      </c>
      <c r="AY271" s="57">
        <f>SUM($AX$7:AX271)</f>
        <v>0</v>
      </c>
      <c r="AZ271" s="56">
        <f t="shared" si="143"/>
        <v>0</v>
      </c>
      <c r="BA271" s="56">
        <f t="shared" si="144"/>
        <v>0</v>
      </c>
      <c r="BB271" s="56">
        <f t="shared" si="145"/>
        <v>0</v>
      </c>
      <c r="BC271" s="56">
        <f t="shared" si="146"/>
        <v>0</v>
      </c>
      <c r="BD271" s="56">
        <f t="shared" si="147"/>
        <v>0</v>
      </c>
      <c r="BE271" s="57">
        <f t="shared" si="141"/>
        <v>0</v>
      </c>
      <c r="BF271" s="57">
        <f>SUM($BE$7:BE271)</f>
        <v>0</v>
      </c>
      <c r="BH271" s="58" t="str">
        <f t="shared" si="129"/>
        <v/>
      </c>
      <c r="BI271" s="58" t="str">
        <f t="shared" si="130"/>
        <v/>
      </c>
      <c r="BJ271" s="58" t="str">
        <f t="shared" si="131"/>
        <v/>
      </c>
      <c r="BK271" s="58" t="str">
        <f t="shared" si="132"/>
        <v/>
      </c>
      <c r="BL271" s="58" t="str">
        <f t="shared" si="133"/>
        <v/>
      </c>
      <c r="BN271" s="58" t="str">
        <f t="shared" si="134"/>
        <v/>
      </c>
      <c r="BO271" s="58" t="str">
        <f t="shared" si="135"/>
        <v/>
      </c>
      <c r="BP271" s="58" t="str">
        <f t="shared" si="136"/>
        <v/>
      </c>
      <c r="BQ271" s="58" t="str">
        <f t="shared" si="137"/>
        <v/>
      </c>
      <c r="BR271" s="58" t="str">
        <f t="shared" si="138"/>
        <v/>
      </c>
    </row>
    <row r="272" spans="15:70" x14ac:dyDescent="0.2">
      <c r="O272" s="47" t="str">
        <f t="shared" si="148"/>
        <v/>
      </c>
      <c r="P272" s="53" t="str">
        <f t="shared" si="149"/>
        <v/>
      </c>
      <c r="Q272" s="169"/>
      <c r="R272" s="170"/>
      <c r="S272" s="170"/>
      <c r="T272" s="170"/>
      <c r="U272" s="171"/>
      <c r="V272" s="168"/>
      <c r="X272" s="47" t="str">
        <f t="shared" si="142"/>
        <v/>
      </c>
      <c r="Y272" s="53" t="str">
        <f t="shared" si="150"/>
        <v/>
      </c>
      <c r="Z272" s="169"/>
      <c r="AA272" s="170"/>
      <c r="AB272" s="170"/>
      <c r="AC272" s="170"/>
      <c r="AD272" s="171"/>
      <c r="AE272" s="168"/>
      <c r="AF272" s="54" t="str">
        <f t="shared" si="139"/>
        <v/>
      </c>
      <c r="AS272" s="56">
        <f t="shared" si="151"/>
        <v>0</v>
      </c>
      <c r="AT272" s="56">
        <f t="shared" si="152"/>
        <v>0</v>
      </c>
      <c r="AU272" s="56">
        <f t="shared" si="153"/>
        <v>0</v>
      </c>
      <c r="AV272" s="56">
        <f t="shared" si="154"/>
        <v>0</v>
      </c>
      <c r="AW272" s="56">
        <f t="shared" si="155"/>
        <v>0</v>
      </c>
      <c r="AX272" s="57">
        <f t="shared" si="140"/>
        <v>0</v>
      </c>
      <c r="AY272" s="57">
        <f>SUM($AX$7:AX272)</f>
        <v>0</v>
      </c>
      <c r="AZ272" s="56">
        <f t="shared" si="143"/>
        <v>0</v>
      </c>
      <c r="BA272" s="56">
        <f t="shared" si="144"/>
        <v>0</v>
      </c>
      <c r="BB272" s="56">
        <f t="shared" si="145"/>
        <v>0</v>
      </c>
      <c r="BC272" s="56">
        <f t="shared" si="146"/>
        <v>0</v>
      </c>
      <c r="BD272" s="56">
        <f t="shared" si="147"/>
        <v>0</v>
      </c>
      <c r="BE272" s="57">
        <f t="shared" si="141"/>
        <v>0</v>
      </c>
      <c r="BF272" s="57">
        <f>SUM($BE$7:BE272)</f>
        <v>0</v>
      </c>
      <c r="BH272" s="58" t="str">
        <f t="shared" ref="BH272:BH335" si="156">IF(AS272=0,"",$P272)</f>
        <v/>
      </c>
      <c r="BI272" s="58" t="str">
        <f t="shared" ref="BI272:BI335" si="157">IF(AT272=0,"",$P272+1)</f>
        <v/>
      </c>
      <c r="BJ272" s="58" t="str">
        <f t="shared" ref="BJ272:BJ335" si="158">IF(AU272=0,"",$P272+2)</f>
        <v/>
      </c>
      <c r="BK272" s="58" t="str">
        <f t="shared" ref="BK272:BK335" si="159">IF(AV272=0,"",$P272+3)</f>
        <v/>
      </c>
      <c r="BL272" s="58" t="str">
        <f t="shared" ref="BL272:BL335" si="160">IF(AW272=0,"",$P272+4)</f>
        <v/>
      </c>
      <c r="BN272" s="58" t="str">
        <f t="shared" ref="BN272:BN335" si="161">IF(AZ272=0,"",$Y272)</f>
        <v/>
      </c>
      <c r="BO272" s="58" t="str">
        <f t="shared" ref="BO272:BO335" si="162">IF(BA272=0,"",$Y272+1)</f>
        <v/>
      </c>
      <c r="BP272" s="58" t="str">
        <f t="shared" ref="BP272:BP335" si="163">IF(BB272=0,"",$Y272+2)</f>
        <v/>
      </c>
      <c r="BQ272" s="58" t="str">
        <f t="shared" ref="BQ272:BQ335" si="164">IF(BC272=0,"",$Y272+3)</f>
        <v/>
      </c>
      <c r="BR272" s="58" t="str">
        <f t="shared" ref="BR272:BR335" si="165">IF(BD272=0,"",$Y272+4)</f>
        <v/>
      </c>
    </row>
    <row r="273" spans="15:70" x14ac:dyDescent="0.2">
      <c r="O273" s="47" t="str">
        <f t="shared" si="148"/>
        <v/>
      </c>
      <c r="P273" s="53" t="str">
        <f t="shared" si="149"/>
        <v/>
      </c>
      <c r="Q273" s="169"/>
      <c r="R273" s="170"/>
      <c r="S273" s="170"/>
      <c r="T273" s="170"/>
      <c r="U273" s="171"/>
      <c r="V273" s="168"/>
      <c r="X273" s="47" t="str">
        <f t="shared" si="142"/>
        <v/>
      </c>
      <c r="Y273" s="53" t="str">
        <f t="shared" si="150"/>
        <v/>
      </c>
      <c r="Z273" s="169"/>
      <c r="AA273" s="170"/>
      <c r="AB273" s="170"/>
      <c r="AC273" s="170"/>
      <c r="AD273" s="171"/>
      <c r="AE273" s="168"/>
      <c r="AF273" s="54" t="str">
        <f t="shared" si="139"/>
        <v/>
      </c>
      <c r="AS273" s="56">
        <f t="shared" si="151"/>
        <v>0</v>
      </c>
      <c r="AT273" s="56">
        <f t="shared" si="152"/>
        <v>0</v>
      </c>
      <c r="AU273" s="56">
        <f t="shared" si="153"/>
        <v>0</v>
      </c>
      <c r="AV273" s="56">
        <f t="shared" si="154"/>
        <v>0</v>
      </c>
      <c r="AW273" s="56">
        <f t="shared" si="155"/>
        <v>0</v>
      </c>
      <c r="AX273" s="57">
        <f t="shared" si="140"/>
        <v>0</v>
      </c>
      <c r="AY273" s="57">
        <f>SUM($AX$7:AX273)</f>
        <v>0</v>
      </c>
      <c r="AZ273" s="56">
        <f t="shared" si="143"/>
        <v>0</v>
      </c>
      <c r="BA273" s="56">
        <f t="shared" si="144"/>
        <v>0</v>
      </c>
      <c r="BB273" s="56">
        <f t="shared" si="145"/>
        <v>0</v>
      </c>
      <c r="BC273" s="56">
        <f t="shared" si="146"/>
        <v>0</v>
      </c>
      <c r="BD273" s="56">
        <f t="shared" si="147"/>
        <v>0</v>
      </c>
      <c r="BE273" s="57">
        <f t="shared" si="141"/>
        <v>0</v>
      </c>
      <c r="BF273" s="57">
        <f>SUM($BE$7:BE273)</f>
        <v>0</v>
      </c>
      <c r="BH273" s="58" t="str">
        <f t="shared" si="156"/>
        <v/>
      </c>
      <c r="BI273" s="58" t="str">
        <f t="shared" si="157"/>
        <v/>
      </c>
      <c r="BJ273" s="58" t="str">
        <f t="shared" si="158"/>
        <v/>
      </c>
      <c r="BK273" s="58" t="str">
        <f t="shared" si="159"/>
        <v/>
      </c>
      <c r="BL273" s="58" t="str">
        <f t="shared" si="160"/>
        <v/>
      </c>
      <c r="BN273" s="58" t="str">
        <f t="shared" si="161"/>
        <v/>
      </c>
      <c r="BO273" s="58" t="str">
        <f t="shared" si="162"/>
        <v/>
      </c>
      <c r="BP273" s="58" t="str">
        <f t="shared" si="163"/>
        <v/>
      </c>
      <c r="BQ273" s="58" t="str">
        <f t="shared" si="164"/>
        <v/>
      </c>
      <c r="BR273" s="58" t="str">
        <f t="shared" si="165"/>
        <v/>
      </c>
    </row>
    <row r="274" spans="15:70" x14ac:dyDescent="0.2">
      <c r="O274" s="47" t="str">
        <f t="shared" si="148"/>
        <v/>
      </c>
      <c r="P274" s="53" t="str">
        <f t="shared" si="149"/>
        <v/>
      </c>
      <c r="Q274" s="169"/>
      <c r="R274" s="170"/>
      <c r="S274" s="170"/>
      <c r="T274" s="170"/>
      <c r="U274" s="171"/>
      <c r="V274" s="168"/>
      <c r="X274" s="47" t="str">
        <f t="shared" si="142"/>
        <v/>
      </c>
      <c r="Y274" s="53" t="str">
        <f t="shared" si="150"/>
        <v/>
      </c>
      <c r="Z274" s="169"/>
      <c r="AA274" s="170"/>
      <c r="AB274" s="170"/>
      <c r="AC274" s="170"/>
      <c r="AD274" s="171"/>
      <c r="AE274" s="168"/>
      <c r="AF274" s="54" t="str">
        <f>IF(AND(AE274="",OR(Z274&lt;&gt;"",AA274&lt;&gt;"",AB274&lt;&gt;"",AC274&lt;&gt;"",AD274&lt;&gt;"")),"?",IF(AND(AE274&lt;&gt;"",Z274="",AA274="",AB274="",AC274="",AD274=""),"X",""))</f>
        <v/>
      </c>
      <c r="AS274" s="56">
        <f t="shared" si="151"/>
        <v>0</v>
      </c>
      <c r="AT274" s="56">
        <f t="shared" si="152"/>
        <v>0</v>
      </c>
      <c r="AU274" s="56">
        <f t="shared" si="153"/>
        <v>0</v>
      </c>
      <c r="AV274" s="56">
        <f t="shared" si="154"/>
        <v>0</v>
      </c>
      <c r="AW274" s="56">
        <f t="shared" si="155"/>
        <v>0</v>
      </c>
      <c r="AX274" s="57">
        <f t="shared" si="140"/>
        <v>0</v>
      </c>
      <c r="AY274" s="57">
        <f>SUM($AX$7:AX274)</f>
        <v>0</v>
      </c>
      <c r="AZ274" s="56">
        <f t="shared" si="143"/>
        <v>0</v>
      </c>
      <c r="BA274" s="56">
        <f t="shared" si="144"/>
        <v>0</v>
      </c>
      <c r="BB274" s="56">
        <f t="shared" si="145"/>
        <v>0</v>
      </c>
      <c r="BC274" s="56">
        <f t="shared" si="146"/>
        <v>0</v>
      </c>
      <c r="BD274" s="56">
        <f t="shared" si="147"/>
        <v>0</v>
      </c>
      <c r="BE274" s="57">
        <f t="shared" si="141"/>
        <v>0</v>
      </c>
      <c r="BF274" s="57">
        <f>SUM($BE$7:BE274)</f>
        <v>0</v>
      </c>
      <c r="BH274" s="58" t="str">
        <f t="shared" si="156"/>
        <v/>
      </c>
      <c r="BI274" s="58" t="str">
        <f t="shared" si="157"/>
        <v/>
      </c>
      <c r="BJ274" s="58" t="str">
        <f t="shared" si="158"/>
        <v/>
      </c>
      <c r="BK274" s="58" t="str">
        <f t="shared" si="159"/>
        <v/>
      </c>
      <c r="BL274" s="58" t="str">
        <f t="shared" si="160"/>
        <v/>
      </c>
      <c r="BN274" s="58" t="str">
        <f t="shared" si="161"/>
        <v/>
      </c>
      <c r="BO274" s="58" t="str">
        <f t="shared" si="162"/>
        <v/>
      </c>
      <c r="BP274" s="58" t="str">
        <f t="shared" si="163"/>
        <v/>
      </c>
      <c r="BQ274" s="58" t="str">
        <f t="shared" si="164"/>
        <v/>
      </c>
      <c r="BR274" s="58" t="str">
        <f t="shared" si="165"/>
        <v/>
      </c>
    </row>
    <row r="275" spans="15:70" x14ac:dyDescent="0.2">
      <c r="O275" s="47" t="str">
        <f t="shared" si="148"/>
        <v/>
      </c>
      <c r="P275" s="53" t="str">
        <f t="shared" si="149"/>
        <v/>
      </c>
      <c r="Q275" s="169"/>
      <c r="R275" s="170"/>
      <c r="S275" s="170"/>
      <c r="T275" s="170"/>
      <c r="U275" s="171"/>
      <c r="V275" s="168"/>
      <c r="X275" s="47" t="str">
        <f t="shared" si="142"/>
        <v/>
      </c>
      <c r="Y275" s="53" t="str">
        <f t="shared" si="150"/>
        <v/>
      </c>
      <c r="Z275" s="169"/>
      <c r="AA275" s="170"/>
      <c r="AB275" s="170"/>
      <c r="AC275" s="170"/>
      <c r="AD275" s="171"/>
      <c r="AE275" s="168"/>
      <c r="AF275" s="54" t="str">
        <f t="shared" ref="AF275:AF326" si="166">IF(AND(AE275="",OR(Z275&lt;&gt;"",AA275&lt;&gt;"",AB275&lt;&gt;"",AC275&lt;&gt;"",AD275&lt;&gt;"")),"?",IF(AND(AE275&lt;&gt;"",Z275="",AA275="",AB275="",AC275="",AD275=""),"X",""))</f>
        <v/>
      </c>
      <c r="AS275" s="56">
        <f t="shared" si="151"/>
        <v>0</v>
      </c>
      <c r="AT275" s="56">
        <f t="shared" si="152"/>
        <v>0</v>
      </c>
      <c r="AU275" s="56">
        <f t="shared" si="153"/>
        <v>0</v>
      </c>
      <c r="AV275" s="56">
        <f t="shared" si="154"/>
        <v>0</v>
      </c>
      <c r="AW275" s="56">
        <f t="shared" si="155"/>
        <v>0</v>
      </c>
      <c r="AX275" s="57">
        <f t="shared" si="140"/>
        <v>0</v>
      </c>
      <c r="AY275" s="57">
        <f>SUM($AX$7:AX275)</f>
        <v>0</v>
      </c>
      <c r="AZ275" s="56">
        <f t="shared" si="143"/>
        <v>0</v>
      </c>
      <c r="BA275" s="56">
        <f t="shared" si="144"/>
        <v>0</v>
      </c>
      <c r="BB275" s="56">
        <f t="shared" si="145"/>
        <v>0</v>
      </c>
      <c r="BC275" s="56">
        <f t="shared" si="146"/>
        <v>0</v>
      </c>
      <c r="BD275" s="56">
        <f t="shared" si="147"/>
        <v>0</v>
      </c>
      <c r="BE275" s="57">
        <f t="shared" si="141"/>
        <v>0</v>
      </c>
      <c r="BF275" s="57">
        <f>SUM($BE$7:BE275)</f>
        <v>0</v>
      </c>
      <c r="BH275" s="58" t="str">
        <f t="shared" si="156"/>
        <v/>
      </c>
      <c r="BI275" s="58" t="str">
        <f t="shared" si="157"/>
        <v/>
      </c>
      <c r="BJ275" s="58" t="str">
        <f t="shared" si="158"/>
        <v/>
      </c>
      <c r="BK275" s="58" t="str">
        <f t="shared" si="159"/>
        <v/>
      </c>
      <c r="BL275" s="58" t="str">
        <f t="shared" si="160"/>
        <v/>
      </c>
      <c r="BN275" s="58" t="str">
        <f t="shared" si="161"/>
        <v/>
      </c>
      <c r="BO275" s="58" t="str">
        <f t="shared" si="162"/>
        <v/>
      </c>
      <c r="BP275" s="58" t="str">
        <f t="shared" si="163"/>
        <v/>
      </c>
      <c r="BQ275" s="58" t="str">
        <f t="shared" si="164"/>
        <v/>
      </c>
      <c r="BR275" s="58" t="str">
        <f t="shared" si="165"/>
        <v/>
      </c>
    </row>
    <row r="276" spans="15:70" x14ac:dyDescent="0.2">
      <c r="O276" s="47" t="str">
        <f t="shared" si="148"/>
        <v/>
      </c>
      <c r="P276" s="53" t="str">
        <f t="shared" si="149"/>
        <v/>
      </c>
      <c r="Q276" s="169"/>
      <c r="R276" s="170"/>
      <c r="S276" s="170"/>
      <c r="T276" s="170"/>
      <c r="U276" s="171"/>
      <c r="V276" s="168"/>
      <c r="X276" s="47" t="str">
        <f t="shared" si="142"/>
        <v/>
      </c>
      <c r="Y276" s="53" t="str">
        <f t="shared" si="150"/>
        <v/>
      </c>
      <c r="Z276" s="169"/>
      <c r="AA276" s="170"/>
      <c r="AB276" s="170"/>
      <c r="AC276" s="170"/>
      <c r="AD276" s="171"/>
      <c r="AE276" s="168"/>
      <c r="AF276" s="54" t="str">
        <f t="shared" si="166"/>
        <v/>
      </c>
      <c r="AS276" s="56">
        <f t="shared" si="151"/>
        <v>0</v>
      </c>
      <c r="AT276" s="56">
        <f t="shared" si="152"/>
        <v>0</v>
      </c>
      <c r="AU276" s="56">
        <f t="shared" si="153"/>
        <v>0</v>
      </c>
      <c r="AV276" s="56">
        <f t="shared" si="154"/>
        <v>0</v>
      </c>
      <c r="AW276" s="56">
        <f t="shared" si="155"/>
        <v>0</v>
      </c>
      <c r="AX276" s="57">
        <f t="shared" si="140"/>
        <v>0</v>
      </c>
      <c r="AY276" s="57">
        <f>SUM($AX$7:AX276)</f>
        <v>0</v>
      </c>
      <c r="AZ276" s="56">
        <f t="shared" si="143"/>
        <v>0</v>
      </c>
      <c r="BA276" s="56">
        <f t="shared" si="144"/>
        <v>0</v>
      </c>
      <c r="BB276" s="56">
        <f t="shared" si="145"/>
        <v>0</v>
      </c>
      <c r="BC276" s="56">
        <f t="shared" si="146"/>
        <v>0</v>
      </c>
      <c r="BD276" s="56">
        <f t="shared" si="147"/>
        <v>0</v>
      </c>
      <c r="BE276" s="57">
        <f t="shared" si="141"/>
        <v>0</v>
      </c>
      <c r="BF276" s="57">
        <f>SUM($BE$7:BE276)</f>
        <v>0</v>
      </c>
      <c r="BH276" s="58" t="str">
        <f t="shared" si="156"/>
        <v/>
      </c>
      <c r="BI276" s="58" t="str">
        <f t="shared" si="157"/>
        <v/>
      </c>
      <c r="BJ276" s="58" t="str">
        <f t="shared" si="158"/>
        <v/>
      </c>
      <c r="BK276" s="58" t="str">
        <f t="shared" si="159"/>
        <v/>
      </c>
      <c r="BL276" s="58" t="str">
        <f t="shared" si="160"/>
        <v/>
      </c>
      <c r="BN276" s="58" t="str">
        <f t="shared" si="161"/>
        <v/>
      </c>
      <c r="BO276" s="58" t="str">
        <f t="shared" si="162"/>
        <v/>
      </c>
      <c r="BP276" s="58" t="str">
        <f t="shared" si="163"/>
        <v/>
      </c>
      <c r="BQ276" s="58" t="str">
        <f t="shared" si="164"/>
        <v/>
      </c>
      <c r="BR276" s="58" t="str">
        <f t="shared" si="165"/>
        <v/>
      </c>
    </row>
    <row r="277" spans="15:70" x14ac:dyDescent="0.2">
      <c r="O277" s="47" t="str">
        <f t="shared" si="148"/>
        <v/>
      </c>
      <c r="P277" s="53" t="str">
        <f t="shared" si="149"/>
        <v/>
      </c>
      <c r="Q277" s="169"/>
      <c r="R277" s="170"/>
      <c r="S277" s="170"/>
      <c r="T277" s="170"/>
      <c r="U277" s="171"/>
      <c r="V277" s="168"/>
      <c r="X277" s="47" t="str">
        <f t="shared" si="142"/>
        <v/>
      </c>
      <c r="Y277" s="53" t="str">
        <f t="shared" si="150"/>
        <v/>
      </c>
      <c r="Z277" s="169"/>
      <c r="AA277" s="170"/>
      <c r="AB277" s="170"/>
      <c r="AC277" s="170"/>
      <c r="AD277" s="171"/>
      <c r="AE277" s="168"/>
      <c r="AF277" s="54" t="str">
        <f t="shared" si="166"/>
        <v/>
      </c>
      <c r="AS277" s="56">
        <f t="shared" si="151"/>
        <v>0</v>
      </c>
      <c r="AT277" s="56">
        <f t="shared" si="152"/>
        <v>0</v>
      </c>
      <c r="AU277" s="56">
        <f t="shared" si="153"/>
        <v>0</v>
      </c>
      <c r="AV277" s="56">
        <f t="shared" si="154"/>
        <v>0</v>
      </c>
      <c r="AW277" s="56">
        <f t="shared" si="155"/>
        <v>0</v>
      </c>
      <c r="AX277" s="57">
        <f t="shared" si="140"/>
        <v>0</v>
      </c>
      <c r="AY277" s="57">
        <f>SUM($AX$7:AX277)</f>
        <v>0</v>
      </c>
      <c r="AZ277" s="56">
        <f t="shared" si="143"/>
        <v>0</v>
      </c>
      <c r="BA277" s="56">
        <f t="shared" si="144"/>
        <v>0</v>
      </c>
      <c r="BB277" s="56">
        <f t="shared" si="145"/>
        <v>0</v>
      </c>
      <c r="BC277" s="56">
        <f t="shared" si="146"/>
        <v>0</v>
      </c>
      <c r="BD277" s="56">
        <f t="shared" si="147"/>
        <v>0</v>
      </c>
      <c r="BE277" s="57">
        <f t="shared" si="141"/>
        <v>0</v>
      </c>
      <c r="BF277" s="57">
        <f>SUM($BE$7:BE277)</f>
        <v>0</v>
      </c>
      <c r="BH277" s="58" t="str">
        <f t="shared" si="156"/>
        <v/>
      </c>
      <c r="BI277" s="58" t="str">
        <f t="shared" si="157"/>
        <v/>
      </c>
      <c r="BJ277" s="58" t="str">
        <f t="shared" si="158"/>
        <v/>
      </c>
      <c r="BK277" s="58" t="str">
        <f t="shared" si="159"/>
        <v/>
      </c>
      <c r="BL277" s="58" t="str">
        <f t="shared" si="160"/>
        <v/>
      </c>
      <c r="BN277" s="58" t="str">
        <f t="shared" si="161"/>
        <v/>
      </c>
      <c r="BO277" s="58" t="str">
        <f t="shared" si="162"/>
        <v/>
      </c>
      <c r="BP277" s="58" t="str">
        <f t="shared" si="163"/>
        <v/>
      </c>
      <c r="BQ277" s="58" t="str">
        <f t="shared" si="164"/>
        <v/>
      </c>
      <c r="BR277" s="58" t="str">
        <f t="shared" si="165"/>
        <v/>
      </c>
    </row>
    <row r="278" spans="15:70" x14ac:dyDescent="0.2">
      <c r="O278" s="47" t="str">
        <f t="shared" si="148"/>
        <v/>
      </c>
      <c r="P278" s="53" t="str">
        <f t="shared" si="149"/>
        <v/>
      </c>
      <c r="Q278" s="169"/>
      <c r="R278" s="170"/>
      <c r="S278" s="170"/>
      <c r="T278" s="170"/>
      <c r="U278" s="171"/>
      <c r="V278" s="168"/>
      <c r="X278" s="47" t="str">
        <f t="shared" si="142"/>
        <v/>
      </c>
      <c r="Y278" s="53" t="str">
        <f t="shared" si="150"/>
        <v/>
      </c>
      <c r="Z278" s="169"/>
      <c r="AA278" s="170"/>
      <c r="AB278" s="170"/>
      <c r="AC278" s="170"/>
      <c r="AD278" s="171"/>
      <c r="AE278" s="168"/>
      <c r="AF278" s="54" t="str">
        <f t="shared" si="166"/>
        <v/>
      </c>
      <c r="AS278" s="56">
        <f t="shared" si="151"/>
        <v>0</v>
      </c>
      <c r="AT278" s="56">
        <f t="shared" si="152"/>
        <v>0</v>
      </c>
      <c r="AU278" s="56">
        <f t="shared" si="153"/>
        <v>0</v>
      </c>
      <c r="AV278" s="56">
        <f t="shared" si="154"/>
        <v>0</v>
      </c>
      <c r="AW278" s="56">
        <f t="shared" si="155"/>
        <v>0</v>
      </c>
      <c r="AX278" s="57">
        <f t="shared" si="140"/>
        <v>0</v>
      </c>
      <c r="AY278" s="57">
        <f>SUM($AX$7:AX278)</f>
        <v>0</v>
      </c>
      <c r="AZ278" s="56">
        <f t="shared" si="143"/>
        <v>0</v>
      </c>
      <c r="BA278" s="56">
        <f t="shared" si="144"/>
        <v>0</v>
      </c>
      <c r="BB278" s="56">
        <f t="shared" si="145"/>
        <v>0</v>
      </c>
      <c r="BC278" s="56">
        <f t="shared" si="146"/>
        <v>0</v>
      </c>
      <c r="BD278" s="56">
        <f t="shared" si="147"/>
        <v>0</v>
      </c>
      <c r="BE278" s="57">
        <f t="shared" si="141"/>
        <v>0</v>
      </c>
      <c r="BF278" s="57">
        <f>SUM($BE$7:BE278)</f>
        <v>0</v>
      </c>
      <c r="BH278" s="58" t="str">
        <f t="shared" si="156"/>
        <v/>
      </c>
      <c r="BI278" s="58" t="str">
        <f t="shared" si="157"/>
        <v/>
      </c>
      <c r="BJ278" s="58" t="str">
        <f t="shared" si="158"/>
        <v/>
      </c>
      <c r="BK278" s="58" t="str">
        <f t="shared" si="159"/>
        <v/>
      </c>
      <c r="BL278" s="58" t="str">
        <f t="shared" si="160"/>
        <v/>
      </c>
      <c r="BN278" s="58" t="str">
        <f t="shared" si="161"/>
        <v/>
      </c>
      <c r="BO278" s="58" t="str">
        <f t="shared" si="162"/>
        <v/>
      </c>
      <c r="BP278" s="58" t="str">
        <f t="shared" si="163"/>
        <v/>
      </c>
      <c r="BQ278" s="58" t="str">
        <f t="shared" si="164"/>
        <v/>
      </c>
      <c r="BR278" s="58" t="str">
        <f t="shared" si="165"/>
        <v/>
      </c>
    </row>
    <row r="279" spans="15:70" x14ac:dyDescent="0.2">
      <c r="O279" s="47" t="str">
        <f t="shared" si="148"/>
        <v/>
      </c>
      <c r="P279" s="53" t="str">
        <f t="shared" si="149"/>
        <v/>
      </c>
      <c r="Q279" s="169"/>
      <c r="R279" s="170"/>
      <c r="S279" s="170"/>
      <c r="T279" s="170"/>
      <c r="U279" s="171"/>
      <c r="V279" s="168"/>
      <c r="X279" s="47" t="str">
        <f t="shared" si="142"/>
        <v/>
      </c>
      <c r="Y279" s="53" t="str">
        <f t="shared" si="150"/>
        <v/>
      </c>
      <c r="Z279" s="169"/>
      <c r="AA279" s="170"/>
      <c r="AB279" s="170"/>
      <c r="AC279" s="170"/>
      <c r="AD279" s="171"/>
      <c r="AE279" s="168"/>
      <c r="AF279" s="54" t="str">
        <f t="shared" si="166"/>
        <v/>
      </c>
      <c r="AS279" s="56">
        <f t="shared" si="151"/>
        <v>0</v>
      </c>
      <c r="AT279" s="56">
        <f t="shared" si="152"/>
        <v>0</v>
      </c>
      <c r="AU279" s="56">
        <f t="shared" si="153"/>
        <v>0</v>
      </c>
      <c r="AV279" s="56">
        <f t="shared" si="154"/>
        <v>0</v>
      </c>
      <c r="AW279" s="56">
        <f t="shared" si="155"/>
        <v>0</v>
      </c>
      <c r="AX279" s="57">
        <f t="shared" si="140"/>
        <v>0</v>
      </c>
      <c r="AY279" s="57">
        <f>SUM($AX$7:AX279)</f>
        <v>0</v>
      </c>
      <c r="AZ279" s="56">
        <f t="shared" si="143"/>
        <v>0</v>
      </c>
      <c r="BA279" s="56">
        <f t="shared" si="144"/>
        <v>0</v>
      </c>
      <c r="BB279" s="56">
        <f t="shared" si="145"/>
        <v>0</v>
      </c>
      <c r="BC279" s="56">
        <f t="shared" si="146"/>
        <v>0</v>
      </c>
      <c r="BD279" s="56">
        <f t="shared" si="147"/>
        <v>0</v>
      </c>
      <c r="BE279" s="57">
        <f t="shared" si="141"/>
        <v>0</v>
      </c>
      <c r="BF279" s="57">
        <f>SUM($BE$7:BE279)</f>
        <v>0</v>
      </c>
      <c r="BH279" s="58" t="str">
        <f t="shared" si="156"/>
        <v/>
      </c>
      <c r="BI279" s="58" t="str">
        <f t="shared" si="157"/>
        <v/>
      </c>
      <c r="BJ279" s="58" t="str">
        <f t="shared" si="158"/>
        <v/>
      </c>
      <c r="BK279" s="58" t="str">
        <f t="shared" si="159"/>
        <v/>
      </c>
      <c r="BL279" s="58" t="str">
        <f t="shared" si="160"/>
        <v/>
      </c>
      <c r="BN279" s="58" t="str">
        <f t="shared" si="161"/>
        <v/>
      </c>
      <c r="BO279" s="58" t="str">
        <f t="shared" si="162"/>
        <v/>
      </c>
      <c r="BP279" s="58" t="str">
        <f t="shared" si="163"/>
        <v/>
      </c>
      <c r="BQ279" s="58" t="str">
        <f t="shared" si="164"/>
        <v/>
      </c>
      <c r="BR279" s="58" t="str">
        <f t="shared" si="165"/>
        <v/>
      </c>
    </row>
    <row r="280" spans="15:70" x14ac:dyDescent="0.2">
      <c r="O280" s="47" t="str">
        <f t="shared" si="148"/>
        <v/>
      </c>
      <c r="P280" s="53" t="str">
        <f t="shared" si="149"/>
        <v/>
      </c>
      <c r="Q280" s="169"/>
      <c r="R280" s="170"/>
      <c r="S280" s="170"/>
      <c r="T280" s="170"/>
      <c r="U280" s="171"/>
      <c r="V280" s="168"/>
      <c r="X280" s="47" t="str">
        <f t="shared" si="142"/>
        <v/>
      </c>
      <c r="Y280" s="53" t="str">
        <f t="shared" si="150"/>
        <v/>
      </c>
      <c r="Z280" s="169"/>
      <c r="AA280" s="170"/>
      <c r="AB280" s="170"/>
      <c r="AC280" s="170"/>
      <c r="AD280" s="171"/>
      <c r="AE280" s="168"/>
      <c r="AF280" s="54" t="str">
        <f t="shared" si="166"/>
        <v/>
      </c>
      <c r="AS280" s="56">
        <f t="shared" si="151"/>
        <v>0</v>
      </c>
      <c r="AT280" s="56">
        <f t="shared" si="152"/>
        <v>0</v>
      </c>
      <c r="AU280" s="56">
        <f t="shared" si="153"/>
        <v>0</v>
      </c>
      <c r="AV280" s="56">
        <f t="shared" si="154"/>
        <v>0</v>
      </c>
      <c r="AW280" s="56">
        <f t="shared" si="155"/>
        <v>0</v>
      </c>
      <c r="AX280" s="57">
        <f t="shared" si="140"/>
        <v>0</v>
      </c>
      <c r="AY280" s="57">
        <f>SUM($AX$7:AX280)</f>
        <v>0</v>
      </c>
      <c r="AZ280" s="56">
        <f t="shared" si="143"/>
        <v>0</v>
      </c>
      <c r="BA280" s="56">
        <f t="shared" si="144"/>
        <v>0</v>
      </c>
      <c r="BB280" s="56">
        <f t="shared" si="145"/>
        <v>0</v>
      </c>
      <c r="BC280" s="56">
        <f t="shared" si="146"/>
        <v>0</v>
      </c>
      <c r="BD280" s="56">
        <f t="shared" si="147"/>
        <v>0</v>
      </c>
      <c r="BE280" s="57">
        <f t="shared" si="141"/>
        <v>0</v>
      </c>
      <c r="BF280" s="57">
        <f>SUM($BE$7:BE280)</f>
        <v>0</v>
      </c>
      <c r="BH280" s="58" t="str">
        <f t="shared" si="156"/>
        <v/>
      </c>
      <c r="BI280" s="58" t="str">
        <f t="shared" si="157"/>
        <v/>
      </c>
      <c r="BJ280" s="58" t="str">
        <f t="shared" si="158"/>
        <v/>
      </c>
      <c r="BK280" s="58" t="str">
        <f t="shared" si="159"/>
        <v/>
      </c>
      <c r="BL280" s="58" t="str">
        <f t="shared" si="160"/>
        <v/>
      </c>
      <c r="BN280" s="58" t="str">
        <f t="shared" si="161"/>
        <v/>
      </c>
      <c r="BO280" s="58" t="str">
        <f t="shared" si="162"/>
        <v/>
      </c>
      <c r="BP280" s="58" t="str">
        <f t="shared" si="163"/>
        <v/>
      </c>
      <c r="BQ280" s="58" t="str">
        <f t="shared" si="164"/>
        <v/>
      </c>
      <c r="BR280" s="58" t="str">
        <f t="shared" si="165"/>
        <v/>
      </c>
    </row>
    <row r="281" spans="15:70" x14ac:dyDescent="0.2">
      <c r="O281" s="47" t="str">
        <f t="shared" si="148"/>
        <v/>
      </c>
      <c r="P281" s="53" t="str">
        <f t="shared" si="149"/>
        <v/>
      </c>
      <c r="Q281" s="169"/>
      <c r="R281" s="170"/>
      <c r="S281" s="170"/>
      <c r="T281" s="170"/>
      <c r="U281" s="171"/>
      <c r="V281" s="168"/>
      <c r="X281" s="47" t="str">
        <f t="shared" si="142"/>
        <v/>
      </c>
      <c r="Y281" s="53" t="str">
        <f t="shared" si="150"/>
        <v/>
      </c>
      <c r="Z281" s="169"/>
      <c r="AA281" s="170"/>
      <c r="AB281" s="170"/>
      <c r="AC281" s="170"/>
      <c r="AD281" s="171"/>
      <c r="AE281" s="168"/>
      <c r="AF281" s="54" t="str">
        <f t="shared" si="166"/>
        <v/>
      </c>
      <c r="AS281" s="56">
        <f t="shared" si="151"/>
        <v>0</v>
      </c>
      <c r="AT281" s="56">
        <f t="shared" si="152"/>
        <v>0</v>
      </c>
      <c r="AU281" s="56">
        <f t="shared" si="153"/>
        <v>0</v>
      </c>
      <c r="AV281" s="56">
        <f t="shared" si="154"/>
        <v>0</v>
      </c>
      <c r="AW281" s="56">
        <f t="shared" si="155"/>
        <v>0</v>
      </c>
      <c r="AX281" s="57">
        <f t="shared" si="140"/>
        <v>0</v>
      </c>
      <c r="AY281" s="57">
        <f>SUM($AX$7:AX281)</f>
        <v>0</v>
      </c>
      <c r="AZ281" s="56">
        <f t="shared" si="143"/>
        <v>0</v>
      </c>
      <c r="BA281" s="56">
        <f t="shared" si="144"/>
        <v>0</v>
      </c>
      <c r="BB281" s="56">
        <f t="shared" si="145"/>
        <v>0</v>
      </c>
      <c r="BC281" s="56">
        <f t="shared" si="146"/>
        <v>0</v>
      </c>
      <c r="BD281" s="56">
        <f t="shared" si="147"/>
        <v>0</v>
      </c>
      <c r="BE281" s="57">
        <f t="shared" si="141"/>
        <v>0</v>
      </c>
      <c r="BF281" s="57">
        <f>SUM($BE$7:BE281)</f>
        <v>0</v>
      </c>
      <c r="BH281" s="58" t="str">
        <f t="shared" si="156"/>
        <v/>
      </c>
      <c r="BI281" s="58" t="str">
        <f t="shared" si="157"/>
        <v/>
      </c>
      <c r="BJ281" s="58" t="str">
        <f t="shared" si="158"/>
        <v/>
      </c>
      <c r="BK281" s="58" t="str">
        <f t="shared" si="159"/>
        <v/>
      </c>
      <c r="BL281" s="58" t="str">
        <f t="shared" si="160"/>
        <v/>
      </c>
      <c r="BN281" s="58" t="str">
        <f t="shared" si="161"/>
        <v/>
      </c>
      <c r="BO281" s="58" t="str">
        <f t="shared" si="162"/>
        <v/>
      </c>
      <c r="BP281" s="58" t="str">
        <f t="shared" si="163"/>
        <v/>
      </c>
      <c r="BQ281" s="58" t="str">
        <f t="shared" si="164"/>
        <v/>
      </c>
      <c r="BR281" s="58" t="str">
        <f t="shared" si="165"/>
        <v/>
      </c>
    </row>
    <row r="282" spans="15:70" x14ac:dyDescent="0.2">
      <c r="O282" s="47" t="str">
        <f t="shared" si="148"/>
        <v/>
      </c>
      <c r="P282" s="53" t="str">
        <f t="shared" si="149"/>
        <v/>
      </c>
      <c r="Q282" s="169"/>
      <c r="R282" s="170"/>
      <c r="S282" s="170"/>
      <c r="T282" s="170"/>
      <c r="U282" s="171"/>
      <c r="V282" s="168"/>
      <c r="X282" s="47" t="str">
        <f t="shared" si="142"/>
        <v/>
      </c>
      <c r="Y282" s="53" t="str">
        <f t="shared" si="150"/>
        <v/>
      </c>
      <c r="Z282" s="169"/>
      <c r="AA282" s="170"/>
      <c r="AB282" s="170"/>
      <c r="AC282" s="170"/>
      <c r="AD282" s="171"/>
      <c r="AE282" s="168"/>
      <c r="AF282" s="54" t="str">
        <f t="shared" si="166"/>
        <v/>
      </c>
      <c r="AS282" s="56">
        <f t="shared" si="151"/>
        <v>0</v>
      </c>
      <c r="AT282" s="56">
        <f t="shared" si="152"/>
        <v>0</v>
      </c>
      <c r="AU282" s="56">
        <f t="shared" si="153"/>
        <v>0</v>
      </c>
      <c r="AV282" s="56">
        <f t="shared" si="154"/>
        <v>0</v>
      </c>
      <c r="AW282" s="56">
        <f t="shared" si="155"/>
        <v>0</v>
      </c>
      <c r="AX282" s="57">
        <f t="shared" si="140"/>
        <v>0</v>
      </c>
      <c r="AY282" s="57">
        <f>SUM($AX$7:AX282)</f>
        <v>0</v>
      </c>
      <c r="AZ282" s="56">
        <f t="shared" si="143"/>
        <v>0</v>
      </c>
      <c r="BA282" s="56">
        <f t="shared" si="144"/>
        <v>0</v>
      </c>
      <c r="BB282" s="56">
        <f t="shared" si="145"/>
        <v>0</v>
      </c>
      <c r="BC282" s="56">
        <f t="shared" si="146"/>
        <v>0</v>
      </c>
      <c r="BD282" s="56">
        <f t="shared" si="147"/>
        <v>0</v>
      </c>
      <c r="BE282" s="57">
        <f t="shared" si="141"/>
        <v>0</v>
      </c>
      <c r="BF282" s="57">
        <f>SUM($BE$7:BE282)</f>
        <v>0</v>
      </c>
      <c r="BH282" s="58" t="str">
        <f t="shared" si="156"/>
        <v/>
      </c>
      <c r="BI282" s="58" t="str">
        <f t="shared" si="157"/>
        <v/>
      </c>
      <c r="BJ282" s="58" t="str">
        <f t="shared" si="158"/>
        <v/>
      </c>
      <c r="BK282" s="58" t="str">
        <f t="shared" si="159"/>
        <v/>
      </c>
      <c r="BL282" s="58" t="str">
        <f t="shared" si="160"/>
        <v/>
      </c>
      <c r="BN282" s="58" t="str">
        <f t="shared" si="161"/>
        <v/>
      </c>
      <c r="BO282" s="58" t="str">
        <f t="shared" si="162"/>
        <v/>
      </c>
      <c r="BP282" s="58" t="str">
        <f t="shared" si="163"/>
        <v/>
      </c>
      <c r="BQ282" s="58" t="str">
        <f t="shared" si="164"/>
        <v/>
      </c>
      <c r="BR282" s="58" t="str">
        <f t="shared" si="165"/>
        <v/>
      </c>
    </row>
    <row r="283" spans="15:70" x14ac:dyDescent="0.2">
      <c r="O283" s="47" t="str">
        <f t="shared" si="148"/>
        <v/>
      </c>
      <c r="P283" s="53" t="str">
        <f t="shared" si="149"/>
        <v/>
      </c>
      <c r="Q283" s="169"/>
      <c r="R283" s="170"/>
      <c r="S283" s="170"/>
      <c r="T283" s="170"/>
      <c r="U283" s="171"/>
      <c r="V283" s="168"/>
      <c r="X283" s="47" t="str">
        <f t="shared" si="142"/>
        <v/>
      </c>
      <c r="Y283" s="53" t="str">
        <f t="shared" si="150"/>
        <v/>
      </c>
      <c r="Z283" s="169"/>
      <c r="AA283" s="170"/>
      <c r="AB283" s="170"/>
      <c r="AC283" s="170"/>
      <c r="AD283" s="171"/>
      <c r="AE283" s="168"/>
      <c r="AF283" s="54" t="str">
        <f t="shared" si="166"/>
        <v/>
      </c>
      <c r="AS283" s="56">
        <f t="shared" si="151"/>
        <v>0</v>
      </c>
      <c r="AT283" s="56">
        <f t="shared" si="152"/>
        <v>0</v>
      </c>
      <c r="AU283" s="56">
        <f t="shared" si="153"/>
        <v>0</v>
      </c>
      <c r="AV283" s="56">
        <f t="shared" si="154"/>
        <v>0</v>
      </c>
      <c r="AW283" s="56">
        <f t="shared" si="155"/>
        <v>0</v>
      </c>
      <c r="AX283" s="57">
        <f t="shared" si="140"/>
        <v>0</v>
      </c>
      <c r="AY283" s="57">
        <f>SUM($AX$7:AX283)</f>
        <v>0</v>
      </c>
      <c r="AZ283" s="56">
        <f t="shared" si="143"/>
        <v>0</v>
      </c>
      <c r="BA283" s="56">
        <f t="shared" si="144"/>
        <v>0</v>
      </c>
      <c r="BB283" s="56">
        <f t="shared" si="145"/>
        <v>0</v>
      </c>
      <c r="BC283" s="56">
        <f t="shared" si="146"/>
        <v>0</v>
      </c>
      <c r="BD283" s="56">
        <f t="shared" si="147"/>
        <v>0</v>
      </c>
      <c r="BE283" s="57">
        <f t="shared" si="141"/>
        <v>0</v>
      </c>
      <c r="BF283" s="57">
        <f>SUM($BE$7:BE283)</f>
        <v>0</v>
      </c>
      <c r="BH283" s="58" t="str">
        <f t="shared" si="156"/>
        <v/>
      </c>
      <c r="BI283" s="58" t="str">
        <f t="shared" si="157"/>
        <v/>
      </c>
      <c r="BJ283" s="58" t="str">
        <f t="shared" si="158"/>
        <v/>
      </c>
      <c r="BK283" s="58" t="str">
        <f t="shared" si="159"/>
        <v/>
      </c>
      <c r="BL283" s="58" t="str">
        <f t="shared" si="160"/>
        <v/>
      </c>
      <c r="BN283" s="58" t="str">
        <f t="shared" si="161"/>
        <v/>
      </c>
      <c r="BO283" s="58" t="str">
        <f t="shared" si="162"/>
        <v/>
      </c>
      <c r="BP283" s="58" t="str">
        <f t="shared" si="163"/>
        <v/>
      </c>
      <c r="BQ283" s="58" t="str">
        <f t="shared" si="164"/>
        <v/>
      </c>
      <c r="BR283" s="58" t="str">
        <f t="shared" si="165"/>
        <v/>
      </c>
    </row>
    <row r="284" spans="15:70" x14ac:dyDescent="0.2">
      <c r="O284" s="47" t="str">
        <f t="shared" si="148"/>
        <v/>
      </c>
      <c r="P284" s="53" t="str">
        <f t="shared" si="149"/>
        <v/>
      </c>
      <c r="Q284" s="169"/>
      <c r="R284" s="170"/>
      <c r="S284" s="170"/>
      <c r="T284" s="170"/>
      <c r="U284" s="171"/>
      <c r="V284" s="168"/>
      <c r="X284" s="47" t="str">
        <f t="shared" si="142"/>
        <v/>
      </c>
      <c r="Y284" s="53" t="str">
        <f t="shared" si="150"/>
        <v/>
      </c>
      <c r="Z284" s="169"/>
      <c r="AA284" s="170"/>
      <c r="AB284" s="170"/>
      <c r="AC284" s="170"/>
      <c r="AD284" s="171"/>
      <c r="AE284" s="168"/>
      <c r="AF284" s="54" t="str">
        <f t="shared" si="166"/>
        <v/>
      </c>
      <c r="AS284" s="56">
        <f t="shared" si="151"/>
        <v>0</v>
      </c>
      <c r="AT284" s="56">
        <f t="shared" si="152"/>
        <v>0</v>
      </c>
      <c r="AU284" s="56">
        <f t="shared" si="153"/>
        <v>0</v>
      </c>
      <c r="AV284" s="56">
        <f t="shared" si="154"/>
        <v>0</v>
      </c>
      <c r="AW284" s="56">
        <f t="shared" si="155"/>
        <v>0</v>
      </c>
      <c r="AX284" s="57">
        <f t="shared" si="140"/>
        <v>0</v>
      </c>
      <c r="AY284" s="57">
        <f>SUM($AX$7:AX284)</f>
        <v>0</v>
      </c>
      <c r="AZ284" s="56">
        <f t="shared" si="143"/>
        <v>0</v>
      </c>
      <c r="BA284" s="56">
        <f t="shared" si="144"/>
        <v>0</v>
      </c>
      <c r="BB284" s="56">
        <f t="shared" si="145"/>
        <v>0</v>
      </c>
      <c r="BC284" s="56">
        <f t="shared" si="146"/>
        <v>0</v>
      </c>
      <c r="BD284" s="56">
        <f t="shared" si="147"/>
        <v>0</v>
      </c>
      <c r="BE284" s="57">
        <f t="shared" si="141"/>
        <v>0</v>
      </c>
      <c r="BF284" s="57">
        <f>SUM($BE$7:BE284)</f>
        <v>0</v>
      </c>
      <c r="BH284" s="58" t="str">
        <f t="shared" si="156"/>
        <v/>
      </c>
      <c r="BI284" s="58" t="str">
        <f t="shared" si="157"/>
        <v/>
      </c>
      <c r="BJ284" s="58" t="str">
        <f t="shared" si="158"/>
        <v/>
      </c>
      <c r="BK284" s="58" t="str">
        <f t="shared" si="159"/>
        <v/>
      </c>
      <c r="BL284" s="58" t="str">
        <f t="shared" si="160"/>
        <v/>
      </c>
      <c r="BN284" s="58" t="str">
        <f t="shared" si="161"/>
        <v/>
      </c>
      <c r="BO284" s="58" t="str">
        <f t="shared" si="162"/>
        <v/>
      </c>
      <c r="BP284" s="58" t="str">
        <f t="shared" si="163"/>
        <v/>
      </c>
      <c r="BQ284" s="58" t="str">
        <f t="shared" si="164"/>
        <v/>
      </c>
      <c r="BR284" s="58" t="str">
        <f t="shared" si="165"/>
        <v/>
      </c>
    </row>
    <row r="285" spans="15:70" x14ac:dyDescent="0.2">
      <c r="O285" s="47" t="str">
        <f t="shared" si="148"/>
        <v/>
      </c>
      <c r="P285" s="53" t="str">
        <f t="shared" si="149"/>
        <v/>
      </c>
      <c r="Q285" s="169"/>
      <c r="R285" s="170"/>
      <c r="S285" s="170"/>
      <c r="T285" s="170"/>
      <c r="U285" s="171"/>
      <c r="V285" s="168"/>
      <c r="X285" s="47" t="str">
        <f t="shared" si="142"/>
        <v/>
      </c>
      <c r="Y285" s="53" t="str">
        <f t="shared" si="150"/>
        <v/>
      </c>
      <c r="Z285" s="169"/>
      <c r="AA285" s="170"/>
      <c r="AB285" s="170"/>
      <c r="AC285" s="170"/>
      <c r="AD285" s="171"/>
      <c r="AE285" s="168"/>
      <c r="AF285" s="54" t="str">
        <f t="shared" si="166"/>
        <v/>
      </c>
      <c r="AS285" s="56">
        <f t="shared" si="151"/>
        <v>0</v>
      </c>
      <c r="AT285" s="56">
        <f t="shared" si="152"/>
        <v>0</v>
      </c>
      <c r="AU285" s="56">
        <f t="shared" si="153"/>
        <v>0</v>
      </c>
      <c r="AV285" s="56">
        <f t="shared" si="154"/>
        <v>0</v>
      </c>
      <c r="AW285" s="56">
        <f t="shared" si="155"/>
        <v>0</v>
      </c>
      <c r="AX285" s="57">
        <f t="shared" si="140"/>
        <v>0</v>
      </c>
      <c r="AY285" s="57">
        <f>SUM($AX$7:AX285)</f>
        <v>0</v>
      </c>
      <c r="AZ285" s="56">
        <f t="shared" si="143"/>
        <v>0</v>
      </c>
      <c r="BA285" s="56">
        <f t="shared" si="144"/>
        <v>0</v>
      </c>
      <c r="BB285" s="56">
        <f t="shared" si="145"/>
        <v>0</v>
      </c>
      <c r="BC285" s="56">
        <f t="shared" si="146"/>
        <v>0</v>
      </c>
      <c r="BD285" s="56">
        <f t="shared" si="147"/>
        <v>0</v>
      </c>
      <c r="BE285" s="57">
        <f t="shared" si="141"/>
        <v>0</v>
      </c>
      <c r="BF285" s="57">
        <f>SUM($BE$7:BE285)</f>
        <v>0</v>
      </c>
      <c r="BH285" s="58" t="str">
        <f t="shared" si="156"/>
        <v/>
      </c>
      <c r="BI285" s="58" t="str">
        <f t="shared" si="157"/>
        <v/>
      </c>
      <c r="BJ285" s="58" t="str">
        <f t="shared" si="158"/>
        <v/>
      </c>
      <c r="BK285" s="58" t="str">
        <f t="shared" si="159"/>
        <v/>
      </c>
      <c r="BL285" s="58" t="str">
        <f t="shared" si="160"/>
        <v/>
      </c>
      <c r="BN285" s="58" t="str">
        <f t="shared" si="161"/>
        <v/>
      </c>
      <c r="BO285" s="58" t="str">
        <f t="shared" si="162"/>
        <v/>
      </c>
      <c r="BP285" s="58" t="str">
        <f t="shared" si="163"/>
        <v/>
      </c>
      <c r="BQ285" s="58" t="str">
        <f t="shared" si="164"/>
        <v/>
      </c>
      <c r="BR285" s="58" t="str">
        <f t="shared" si="165"/>
        <v/>
      </c>
    </row>
    <row r="286" spans="15:70" x14ac:dyDescent="0.2">
      <c r="O286" s="47" t="str">
        <f t="shared" si="148"/>
        <v/>
      </c>
      <c r="P286" s="53" t="str">
        <f t="shared" si="149"/>
        <v/>
      </c>
      <c r="Q286" s="169"/>
      <c r="R286" s="170"/>
      <c r="S286" s="170"/>
      <c r="T286" s="170"/>
      <c r="U286" s="171"/>
      <c r="V286" s="168"/>
      <c r="X286" s="47" t="str">
        <f t="shared" si="142"/>
        <v/>
      </c>
      <c r="Y286" s="53" t="str">
        <f t="shared" si="150"/>
        <v/>
      </c>
      <c r="Z286" s="169"/>
      <c r="AA286" s="170"/>
      <c r="AB286" s="170"/>
      <c r="AC286" s="170"/>
      <c r="AD286" s="171"/>
      <c r="AE286" s="168"/>
      <c r="AF286" s="54" t="str">
        <f t="shared" si="166"/>
        <v/>
      </c>
      <c r="AS286" s="56">
        <f t="shared" si="151"/>
        <v>0</v>
      </c>
      <c r="AT286" s="56">
        <f t="shared" si="152"/>
        <v>0</v>
      </c>
      <c r="AU286" s="56">
        <f t="shared" si="153"/>
        <v>0</v>
      </c>
      <c r="AV286" s="56">
        <f t="shared" si="154"/>
        <v>0</v>
      </c>
      <c r="AW286" s="56">
        <f t="shared" si="155"/>
        <v>0</v>
      </c>
      <c r="AX286" s="57">
        <f t="shared" si="140"/>
        <v>0</v>
      </c>
      <c r="AY286" s="57">
        <f>SUM($AX$7:AX286)</f>
        <v>0</v>
      </c>
      <c r="AZ286" s="56">
        <f t="shared" si="143"/>
        <v>0</v>
      </c>
      <c r="BA286" s="56">
        <f t="shared" si="144"/>
        <v>0</v>
      </c>
      <c r="BB286" s="56">
        <f t="shared" si="145"/>
        <v>0</v>
      </c>
      <c r="BC286" s="56">
        <f t="shared" si="146"/>
        <v>0</v>
      </c>
      <c r="BD286" s="56">
        <f t="shared" si="147"/>
        <v>0</v>
      </c>
      <c r="BE286" s="57">
        <f t="shared" si="141"/>
        <v>0</v>
      </c>
      <c r="BF286" s="57">
        <f>SUM($BE$7:BE286)</f>
        <v>0</v>
      </c>
      <c r="BH286" s="58" t="str">
        <f t="shared" si="156"/>
        <v/>
      </c>
      <c r="BI286" s="58" t="str">
        <f t="shared" si="157"/>
        <v/>
      </c>
      <c r="BJ286" s="58" t="str">
        <f t="shared" si="158"/>
        <v/>
      </c>
      <c r="BK286" s="58" t="str">
        <f t="shared" si="159"/>
        <v/>
      </c>
      <c r="BL286" s="58" t="str">
        <f t="shared" si="160"/>
        <v/>
      </c>
      <c r="BN286" s="58" t="str">
        <f t="shared" si="161"/>
        <v/>
      </c>
      <c r="BO286" s="58" t="str">
        <f t="shared" si="162"/>
        <v/>
      </c>
      <c r="BP286" s="58" t="str">
        <f t="shared" si="163"/>
        <v/>
      </c>
      <c r="BQ286" s="58" t="str">
        <f t="shared" si="164"/>
        <v/>
      </c>
      <c r="BR286" s="58" t="str">
        <f t="shared" si="165"/>
        <v/>
      </c>
    </row>
    <row r="287" spans="15:70" x14ac:dyDescent="0.2">
      <c r="O287" s="47" t="str">
        <f t="shared" si="148"/>
        <v/>
      </c>
      <c r="P287" s="53" t="str">
        <f t="shared" si="149"/>
        <v/>
      </c>
      <c r="Q287" s="169"/>
      <c r="R287" s="170"/>
      <c r="S287" s="170"/>
      <c r="T287" s="170"/>
      <c r="U287" s="171"/>
      <c r="V287" s="168"/>
      <c r="X287" s="47" t="str">
        <f t="shared" si="142"/>
        <v/>
      </c>
      <c r="Y287" s="53" t="str">
        <f t="shared" si="150"/>
        <v/>
      </c>
      <c r="Z287" s="169"/>
      <c r="AA287" s="170"/>
      <c r="AB287" s="170"/>
      <c r="AC287" s="170"/>
      <c r="AD287" s="171"/>
      <c r="AE287" s="168"/>
      <c r="AF287" s="54" t="str">
        <f t="shared" si="166"/>
        <v/>
      </c>
      <c r="AS287" s="56">
        <f t="shared" si="151"/>
        <v>0</v>
      </c>
      <c r="AT287" s="56">
        <f t="shared" si="152"/>
        <v>0</v>
      </c>
      <c r="AU287" s="56">
        <f t="shared" si="153"/>
        <v>0</v>
      </c>
      <c r="AV287" s="56">
        <f t="shared" si="154"/>
        <v>0</v>
      </c>
      <c r="AW287" s="56">
        <f t="shared" si="155"/>
        <v>0</v>
      </c>
      <c r="AX287" s="57">
        <f t="shared" si="140"/>
        <v>0</v>
      </c>
      <c r="AY287" s="57">
        <f>SUM($AX$7:AX287)</f>
        <v>0</v>
      </c>
      <c r="AZ287" s="56">
        <f t="shared" si="143"/>
        <v>0</v>
      </c>
      <c r="BA287" s="56">
        <f t="shared" si="144"/>
        <v>0</v>
      </c>
      <c r="BB287" s="56">
        <f t="shared" si="145"/>
        <v>0</v>
      </c>
      <c r="BC287" s="56">
        <f t="shared" si="146"/>
        <v>0</v>
      </c>
      <c r="BD287" s="56">
        <f t="shared" si="147"/>
        <v>0</v>
      </c>
      <c r="BE287" s="57">
        <f t="shared" si="141"/>
        <v>0</v>
      </c>
      <c r="BF287" s="57">
        <f>SUM($BE$7:BE287)</f>
        <v>0</v>
      </c>
      <c r="BH287" s="58" t="str">
        <f t="shared" si="156"/>
        <v/>
      </c>
      <c r="BI287" s="58" t="str">
        <f t="shared" si="157"/>
        <v/>
      </c>
      <c r="BJ287" s="58" t="str">
        <f t="shared" si="158"/>
        <v/>
      </c>
      <c r="BK287" s="58" t="str">
        <f t="shared" si="159"/>
        <v/>
      </c>
      <c r="BL287" s="58" t="str">
        <f t="shared" si="160"/>
        <v/>
      </c>
      <c r="BN287" s="58" t="str">
        <f t="shared" si="161"/>
        <v/>
      </c>
      <c r="BO287" s="58" t="str">
        <f t="shared" si="162"/>
        <v/>
      </c>
      <c r="BP287" s="58" t="str">
        <f t="shared" si="163"/>
        <v/>
      </c>
      <c r="BQ287" s="58" t="str">
        <f t="shared" si="164"/>
        <v/>
      </c>
      <c r="BR287" s="58" t="str">
        <f t="shared" si="165"/>
        <v/>
      </c>
    </row>
    <row r="288" spans="15:70" x14ac:dyDescent="0.2">
      <c r="O288" s="47" t="str">
        <f t="shared" si="148"/>
        <v/>
      </c>
      <c r="P288" s="53" t="str">
        <f t="shared" si="149"/>
        <v/>
      </c>
      <c r="Q288" s="169"/>
      <c r="R288" s="170"/>
      <c r="S288" s="170"/>
      <c r="T288" s="170"/>
      <c r="U288" s="171"/>
      <c r="V288" s="168"/>
      <c r="X288" s="47" t="str">
        <f t="shared" si="142"/>
        <v/>
      </c>
      <c r="Y288" s="53" t="str">
        <f t="shared" si="150"/>
        <v/>
      </c>
      <c r="Z288" s="169"/>
      <c r="AA288" s="170"/>
      <c r="AB288" s="170"/>
      <c r="AC288" s="170"/>
      <c r="AD288" s="171"/>
      <c r="AE288" s="168"/>
      <c r="AF288" s="54" t="str">
        <f t="shared" si="166"/>
        <v/>
      </c>
      <c r="AS288" s="56">
        <f t="shared" si="151"/>
        <v>0</v>
      </c>
      <c r="AT288" s="56">
        <f t="shared" si="152"/>
        <v>0</v>
      </c>
      <c r="AU288" s="56">
        <f t="shared" si="153"/>
        <v>0</v>
      </c>
      <c r="AV288" s="56">
        <f t="shared" si="154"/>
        <v>0</v>
      </c>
      <c r="AW288" s="56">
        <f t="shared" si="155"/>
        <v>0</v>
      </c>
      <c r="AX288" s="57">
        <f t="shared" si="140"/>
        <v>0</v>
      </c>
      <c r="AY288" s="57">
        <f>SUM($AX$7:AX288)</f>
        <v>0</v>
      </c>
      <c r="AZ288" s="56">
        <f t="shared" si="143"/>
        <v>0</v>
      </c>
      <c r="BA288" s="56">
        <f t="shared" si="144"/>
        <v>0</v>
      </c>
      <c r="BB288" s="56">
        <f t="shared" si="145"/>
        <v>0</v>
      </c>
      <c r="BC288" s="56">
        <f t="shared" si="146"/>
        <v>0</v>
      </c>
      <c r="BD288" s="56">
        <f t="shared" si="147"/>
        <v>0</v>
      </c>
      <c r="BE288" s="57">
        <f t="shared" si="141"/>
        <v>0</v>
      </c>
      <c r="BF288" s="57">
        <f>SUM($BE$7:BE288)</f>
        <v>0</v>
      </c>
      <c r="BH288" s="58" t="str">
        <f t="shared" si="156"/>
        <v/>
      </c>
      <c r="BI288" s="58" t="str">
        <f t="shared" si="157"/>
        <v/>
      </c>
      <c r="BJ288" s="58" t="str">
        <f t="shared" si="158"/>
        <v/>
      </c>
      <c r="BK288" s="58" t="str">
        <f t="shared" si="159"/>
        <v/>
      </c>
      <c r="BL288" s="58" t="str">
        <f t="shared" si="160"/>
        <v/>
      </c>
      <c r="BN288" s="58" t="str">
        <f t="shared" si="161"/>
        <v/>
      </c>
      <c r="BO288" s="58" t="str">
        <f t="shared" si="162"/>
        <v/>
      </c>
      <c r="BP288" s="58" t="str">
        <f t="shared" si="163"/>
        <v/>
      </c>
      <c r="BQ288" s="58" t="str">
        <f t="shared" si="164"/>
        <v/>
      </c>
      <c r="BR288" s="58" t="str">
        <f t="shared" si="165"/>
        <v/>
      </c>
    </row>
    <row r="289" spans="15:70" x14ac:dyDescent="0.2">
      <c r="O289" s="47" t="str">
        <f t="shared" si="148"/>
        <v/>
      </c>
      <c r="P289" s="53" t="str">
        <f t="shared" si="149"/>
        <v/>
      </c>
      <c r="Q289" s="169"/>
      <c r="R289" s="170"/>
      <c r="S289" s="170"/>
      <c r="T289" s="170"/>
      <c r="U289" s="171"/>
      <c r="V289" s="168"/>
      <c r="X289" s="47" t="str">
        <f t="shared" si="142"/>
        <v/>
      </c>
      <c r="Y289" s="53" t="str">
        <f t="shared" si="150"/>
        <v/>
      </c>
      <c r="Z289" s="169"/>
      <c r="AA289" s="170"/>
      <c r="AB289" s="170"/>
      <c r="AC289" s="170"/>
      <c r="AD289" s="171"/>
      <c r="AE289" s="168"/>
      <c r="AF289" s="54" t="str">
        <f t="shared" si="166"/>
        <v/>
      </c>
      <c r="AS289" s="56">
        <f t="shared" si="151"/>
        <v>0</v>
      </c>
      <c r="AT289" s="56">
        <f t="shared" si="152"/>
        <v>0</v>
      </c>
      <c r="AU289" s="56">
        <f t="shared" si="153"/>
        <v>0</v>
      </c>
      <c r="AV289" s="56">
        <f t="shared" si="154"/>
        <v>0</v>
      </c>
      <c r="AW289" s="56">
        <f t="shared" si="155"/>
        <v>0</v>
      </c>
      <c r="AX289" s="57">
        <f t="shared" si="140"/>
        <v>0</v>
      </c>
      <c r="AY289" s="57">
        <f>SUM($AX$7:AX289)</f>
        <v>0</v>
      </c>
      <c r="AZ289" s="56">
        <f t="shared" si="143"/>
        <v>0</v>
      </c>
      <c r="BA289" s="56">
        <f t="shared" si="144"/>
        <v>0</v>
      </c>
      <c r="BB289" s="56">
        <f t="shared" si="145"/>
        <v>0</v>
      </c>
      <c r="BC289" s="56">
        <f t="shared" si="146"/>
        <v>0</v>
      </c>
      <c r="BD289" s="56">
        <f t="shared" si="147"/>
        <v>0</v>
      </c>
      <c r="BE289" s="57">
        <f t="shared" si="141"/>
        <v>0</v>
      </c>
      <c r="BF289" s="57">
        <f>SUM($BE$7:BE289)</f>
        <v>0</v>
      </c>
      <c r="BH289" s="58" t="str">
        <f t="shared" si="156"/>
        <v/>
      </c>
      <c r="BI289" s="58" t="str">
        <f t="shared" si="157"/>
        <v/>
      </c>
      <c r="BJ289" s="58" t="str">
        <f t="shared" si="158"/>
        <v/>
      </c>
      <c r="BK289" s="58" t="str">
        <f t="shared" si="159"/>
        <v/>
      </c>
      <c r="BL289" s="58" t="str">
        <f t="shared" si="160"/>
        <v/>
      </c>
      <c r="BN289" s="58" t="str">
        <f t="shared" si="161"/>
        <v/>
      </c>
      <c r="BO289" s="58" t="str">
        <f t="shared" si="162"/>
        <v/>
      </c>
      <c r="BP289" s="58" t="str">
        <f t="shared" si="163"/>
        <v/>
      </c>
      <c r="BQ289" s="58" t="str">
        <f t="shared" si="164"/>
        <v/>
      </c>
      <c r="BR289" s="58" t="str">
        <f t="shared" si="165"/>
        <v/>
      </c>
    </row>
    <row r="290" spans="15:70" x14ac:dyDescent="0.2">
      <c r="O290" s="47" t="str">
        <f t="shared" si="148"/>
        <v/>
      </c>
      <c r="P290" s="53" t="str">
        <f t="shared" si="149"/>
        <v/>
      </c>
      <c r="Q290" s="169"/>
      <c r="R290" s="170"/>
      <c r="S290" s="170"/>
      <c r="T290" s="170"/>
      <c r="U290" s="171"/>
      <c r="V290" s="168"/>
      <c r="X290" s="47" t="str">
        <f t="shared" si="142"/>
        <v/>
      </c>
      <c r="Y290" s="53" t="str">
        <f t="shared" si="150"/>
        <v/>
      </c>
      <c r="Z290" s="169"/>
      <c r="AA290" s="170"/>
      <c r="AB290" s="170"/>
      <c r="AC290" s="170"/>
      <c r="AD290" s="171"/>
      <c r="AE290" s="168"/>
      <c r="AF290" s="54" t="str">
        <f t="shared" si="166"/>
        <v/>
      </c>
      <c r="AS290" s="56">
        <f t="shared" si="151"/>
        <v>0</v>
      </c>
      <c r="AT290" s="56">
        <f t="shared" si="152"/>
        <v>0</v>
      </c>
      <c r="AU290" s="56">
        <f t="shared" si="153"/>
        <v>0</v>
      </c>
      <c r="AV290" s="56">
        <f t="shared" si="154"/>
        <v>0</v>
      </c>
      <c r="AW290" s="56">
        <f t="shared" si="155"/>
        <v>0</v>
      </c>
      <c r="AX290" s="57">
        <f t="shared" si="140"/>
        <v>0</v>
      </c>
      <c r="AY290" s="57">
        <f>SUM($AX$7:AX290)</f>
        <v>0</v>
      </c>
      <c r="AZ290" s="56">
        <f t="shared" si="143"/>
        <v>0</v>
      </c>
      <c r="BA290" s="56">
        <f t="shared" si="144"/>
        <v>0</v>
      </c>
      <c r="BB290" s="56">
        <f t="shared" si="145"/>
        <v>0</v>
      </c>
      <c r="BC290" s="56">
        <f t="shared" si="146"/>
        <v>0</v>
      </c>
      <c r="BD290" s="56">
        <f t="shared" si="147"/>
        <v>0</v>
      </c>
      <c r="BE290" s="57">
        <f t="shared" si="141"/>
        <v>0</v>
      </c>
      <c r="BF290" s="57">
        <f>SUM($BE$7:BE290)</f>
        <v>0</v>
      </c>
      <c r="BH290" s="58" t="str">
        <f t="shared" si="156"/>
        <v/>
      </c>
      <c r="BI290" s="58" t="str">
        <f t="shared" si="157"/>
        <v/>
      </c>
      <c r="BJ290" s="58" t="str">
        <f t="shared" si="158"/>
        <v/>
      </c>
      <c r="BK290" s="58" t="str">
        <f t="shared" si="159"/>
        <v/>
      </c>
      <c r="BL290" s="58" t="str">
        <f t="shared" si="160"/>
        <v/>
      </c>
      <c r="BN290" s="58" t="str">
        <f t="shared" si="161"/>
        <v/>
      </c>
      <c r="BO290" s="58" t="str">
        <f t="shared" si="162"/>
        <v/>
      </c>
      <c r="BP290" s="58" t="str">
        <f t="shared" si="163"/>
        <v/>
      </c>
      <c r="BQ290" s="58" t="str">
        <f t="shared" si="164"/>
        <v/>
      </c>
      <c r="BR290" s="58" t="str">
        <f t="shared" si="165"/>
        <v/>
      </c>
    </row>
    <row r="291" spans="15:70" x14ac:dyDescent="0.2">
      <c r="O291" s="47" t="str">
        <f t="shared" si="148"/>
        <v/>
      </c>
      <c r="P291" s="53" t="str">
        <f t="shared" si="149"/>
        <v/>
      </c>
      <c r="Q291" s="169"/>
      <c r="R291" s="170"/>
      <c r="S291" s="170"/>
      <c r="T291" s="170"/>
      <c r="U291" s="171"/>
      <c r="V291" s="168"/>
      <c r="X291" s="47" t="str">
        <f t="shared" si="142"/>
        <v/>
      </c>
      <c r="Y291" s="53" t="str">
        <f t="shared" si="150"/>
        <v/>
      </c>
      <c r="Z291" s="169"/>
      <c r="AA291" s="170"/>
      <c r="AB291" s="170"/>
      <c r="AC291" s="170"/>
      <c r="AD291" s="171"/>
      <c r="AE291" s="168"/>
      <c r="AF291" s="54" t="str">
        <f t="shared" si="166"/>
        <v/>
      </c>
      <c r="AS291" s="56">
        <f t="shared" si="151"/>
        <v>0</v>
      </c>
      <c r="AT291" s="56">
        <f t="shared" si="152"/>
        <v>0</v>
      </c>
      <c r="AU291" s="56">
        <f t="shared" si="153"/>
        <v>0</v>
      </c>
      <c r="AV291" s="56">
        <f t="shared" si="154"/>
        <v>0</v>
      </c>
      <c r="AW291" s="56">
        <f t="shared" si="155"/>
        <v>0</v>
      </c>
      <c r="AX291" s="57">
        <f t="shared" si="140"/>
        <v>0</v>
      </c>
      <c r="AY291" s="57">
        <f>SUM($AX$7:AX291)</f>
        <v>0</v>
      </c>
      <c r="AZ291" s="56">
        <f t="shared" si="143"/>
        <v>0</v>
      </c>
      <c r="BA291" s="56">
        <f t="shared" si="144"/>
        <v>0</v>
      </c>
      <c r="BB291" s="56">
        <f t="shared" si="145"/>
        <v>0</v>
      </c>
      <c r="BC291" s="56">
        <f t="shared" si="146"/>
        <v>0</v>
      </c>
      <c r="BD291" s="56">
        <f t="shared" si="147"/>
        <v>0</v>
      </c>
      <c r="BE291" s="57">
        <f t="shared" si="141"/>
        <v>0</v>
      </c>
      <c r="BF291" s="57">
        <f>SUM($BE$7:BE291)</f>
        <v>0</v>
      </c>
      <c r="BH291" s="58" t="str">
        <f t="shared" si="156"/>
        <v/>
      </c>
      <c r="BI291" s="58" t="str">
        <f t="shared" si="157"/>
        <v/>
      </c>
      <c r="BJ291" s="58" t="str">
        <f t="shared" si="158"/>
        <v/>
      </c>
      <c r="BK291" s="58" t="str">
        <f t="shared" si="159"/>
        <v/>
      </c>
      <c r="BL291" s="58" t="str">
        <f t="shared" si="160"/>
        <v/>
      </c>
      <c r="BN291" s="58" t="str">
        <f t="shared" si="161"/>
        <v/>
      </c>
      <c r="BO291" s="58" t="str">
        <f t="shared" si="162"/>
        <v/>
      </c>
      <c r="BP291" s="58" t="str">
        <f t="shared" si="163"/>
        <v/>
      </c>
      <c r="BQ291" s="58" t="str">
        <f t="shared" si="164"/>
        <v/>
      </c>
      <c r="BR291" s="58" t="str">
        <f t="shared" si="165"/>
        <v/>
      </c>
    </row>
    <row r="292" spans="15:70" x14ac:dyDescent="0.2">
      <c r="O292" s="47" t="str">
        <f t="shared" si="148"/>
        <v/>
      </c>
      <c r="P292" s="53" t="str">
        <f t="shared" si="149"/>
        <v/>
      </c>
      <c r="Q292" s="169"/>
      <c r="R292" s="170"/>
      <c r="S292" s="170"/>
      <c r="T292" s="170"/>
      <c r="U292" s="171"/>
      <c r="V292" s="168"/>
      <c r="X292" s="47" t="str">
        <f t="shared" si="142"/>
        <v/>
      </c>
      <c r="Y292" s="53" t="str">
        <f t="shared" si="150"/>
        <v/>
      </c>
      <c r="Z292" s="169"/>
      <c r="AA292" s="170"/>
      <c r="AB292" s="170"/>
      <c r="AC292" s="170"/>
      <c r="AD292" s="171"/>
      <c r="AE292" s="168"/>
      <c r="AF292" s="54" t="str">
        <f t="shared" si="166"/>
        <v/>
      </c>
      <c r="AS292" s="56">
        <f t="shared" si="151"/>
        <v>0</v>
      </c>
      <c r="AT292" s="56">
        <f t="shared" si="152"/>
        <v>0</v>
      </c>
      <c r="AU292" s="56">
        <f t="shared" si="153"/>
        <v>0</v>
      </c>
      <c r="AV292" s="56">
        <f t="shared" si="154"/>
        <v>0</v>
      </c>
      <c r="AW292" s="56">
        <f t="shared" si="155"/>
        <v>0</v>
      </c>
      <c r="AX292" s="57">
        <f t="shared" si="140"/>
        <v>0</v>
      </c>
      <c r="AY292" s="57">
        <f>SUM($AX$7:AX292)</f>
        <v>0</v>
      </c>
      <c r="AZ292" s="56">
        <f t="shared" si="143"/>
        <v>0</v>
      </c>
      <c r="BA292" s="56">
        <f t="shared" si="144"/>
        <v>0</v>
      </c>
      <c r="BB292" s="56">
        <f t="shared" si="145"/>
        <v>0</v>
      </c>
      <c r="BC292" s="56">
        <f t="shared" si="146"/>
        <v>0</v>
      </c>
      <c r="BD292" s="56">
        <f t="shared" si="147"/>
        <v>0</v>
      </c>
      <c r="BE292" s="57">
        <f t="shared" si="141"/>
        <v>0</v>
      </c>
      <c r="BF292" s="57">
        <f>SUM($BE$7:BE292)</f>
        <v>0</v>
      </c>
      <c r="BH292" s="58" t="str">
        <f t="shared" si="156"/>
        <v/>
      </c>
      <c r="BI292" s="58" t="str">
        <f t="shared" si="157"/>
        <v/>
      </c>
      <c r="BJ292" s="58" t="str">
        <f t="shared" si="158"/>
        <v/>
      </c>
      <c r="BK292" s="58" t="str">
        <f t="shared" si="159"/>
        <v/>
      </c>
      <c r="BL292" s="58" t="str">
        <f t="shared" si="160"/>
        <v/>
      </c>
      <c r="BN292" s="58" t="str">
        <f t="shared" si="161"/>
        <v/>
      </c>
      <c r="BO292" s="58" t="str">
        <f t="shared" si="162"/>
        <v/>
      </c>
      <c r="BP292" s="58" t="str">
        <f t="shared" si="163"/>
        <v/>
      </c>
      <c r="BQ292" s="58" t="str">
        <f t="shared" si="164"/>
        <v/>
      </c>
      <c r="BR292" s="58" t="str">
        <f t="shared" si="165"/>
        <v/>
      </c>
    </row>
    <row r="293" spans="15:70" x14ac:dyDescent="0.2">
      <c r="O293" s="47" t="str">
        <f t="shared" si="148"/>
        <v/>
      </c>
      <c r="P293" s="53" t="str">
        <f t="shared" si="149"/>
        <v/>
      </c>
      <c r="Q293" s="169"/>
      <c r="R293" s="170"/>
      <c r="S293" s="170"/>
      <c r="T293" s="170"/>
      <c r="U293" s="171"/>
      <c r="V293" s="168"/>
      <c r="X293" s="47" t="str">
        <f t="shared" si="142"/>
        <v/>
      </c>
      <c r="Y293" s="53" t="str">
        <f t="shared" si="150"/>
        <v/>
      </c>
      <c r="Z293" s="169"/>
      <c r="AA293" s="170"/>
      <c r="AB293" s="170"/>
      <c r="AC293" s="170"/>
      <c r="AD293" s="171"/>
      <c r="AE293" s="168"/>
      <c r="AF293" s="54" t="str">
        <f t="shared" si="166"/>
        <v/>
      </c>
      <c r="AS293" s="56">
        <f t="shared" si="151"/>
        <v>0</v>
      </c>
      <c r="AT293" s="56">
        <f t="shared" si="152"/>
        <v>0</v>
      </c>
      <c r="AU293" s="56">
        <f t="shared" si="153"/>
        <v>0</v>
      </c>
      <c r="AV293" s="56">
        <f t="shared" si="154"/>
        <v>0</v>
      </c>
      <c r="AW293" s="56">
        <f t="shared" si="155"/>
        <v>0</v>
      </c>
      <c r="AX293" s="57">
        <f t="shared" si="140"/>
        <v>0</v>
      </c>
      <c r="AY293" s="57">
        <f>SUM($AX$7:AX293)</f>
        <v>0</v>
      </c>
      <c r="AZ293" s="56">
        <f t="shared" si="143"/>
        <v>0</v>
      </c>
      <c r="BA293" s="56">
        <f t="shared" si="144"/>
        <v>0</v>
      </c>
      <c r="BB293" s="56">
        <f t="shared" si="145"/>
        <v>0</v>
      </c>
      <c r="BC293" s="56">
        <f t="shared" si="146"/>
        <v>0</v>
      </c>
      <c r="BD293" s="56">
        <f t="shared" si="147"/>
        <v>0</v>
      </c>
      <c r="BE293" s="57">
        <f t="shared" si="141"/>
        <v>0</v>
      </c>
      <c r="BF293" s="57">
        <f>SUM($BE$7:BE293)</f>
        <v>0</v>
      </c>
      <c r="BH293" s="58" t="str">
        <f t="shared" si="156"/>
        <v/>
      </c>
      <c r="BI293" s="58" t="str">
        <f t="shared" si="157"/>
        <v/>
      </c>
      <c r="BJ293" s="58" t="str">
        <f t="shared" si="158"/>
        <v/>
      </c>
      <c r="BK293" s="58" t="str">
        <f t="shared" si="159"/>
        <v/>
      </c>
      <c r="BL293" s="58" t="str">
        <f t="shared" si="160"/>
        <v/>
      </c>
      <c r="BN293" s="58" t="str">
        <f t="shared" si="161"/>
        <v/>
      </c>
      <c r="BO293" s="58" t="str">
        <f t="shared" si="162"/>
        <v/>
      </c>
      <c r="BP293" s="58" t="str">
        <f t="shared" si="163"/>
        <v/>
      </c>
      <c r="BQ293" s="58" t="str">
        <f t="shared" si="164"/>
        <v/>
      </c>
      <c r="BR293" s="58" t="str">
        <f t="shared" si="165"/>
        <v/>
      </c>
    </row>
    <row r="294" spans="15:70" x14ac:dyDescent="0.2">
      <c r="O294" s="47" t="str">
        <f t="shared" si="148"/>
        <v/>
      </c>
      <c r="P294" s="53" t="str">
        <f t="shared" si="149"/>
        <v/>
      </c>
      <c r="Q294" s="169"/>
      <c r="R294" s="170"/>
      <c r="S294" s="170"/>
      <c r="T294" s="170"/>
      <c r="U294" s="171"/>
      <c r="V294" s="168"/>
      <c r="X294" s="47" t="str">
        <f t="shared" si="142"/>
        <v/>
      </c>
      <c r="Y294" s="53" t="str">
        <f t="shared" si="150"/>
        <v/>
      </c>
      <c r="Z294" s="169"/>
      <c r="AA294" s="170"/>
      <c r="AB294" s="170"/>
      <c r="AC294" s="170"/>
      <c r="AD294" s="171"/>
      <c r="AE294" s="168"/>
      <c r="AF294" s="54" t="str">
        <f t="shared" si="166"/>
        <v/>
      </c>
      <c r="AS294" s="56">
        <f t="shared" si="151"/>
        <v>0</v>
      </c>
      <c r="AT294" s="56">
        <f t="shared" si="152"/>
        <v>0</v>
      </c>
      <c r="AU294" s="56">
        <f t="shared" si="153"/>
        <v>0</v>
      </c>
      <c r="AV294" s="56">
        <f t="shared" si="154"/>
        <v>0</v>
      </c>
      <c r="AW294" s="56">
        <f t="shared" si="155"/>
        <v>0</v>
      </c>
      <c r="AX294" s="57">
        <f t="shared" si="140"/>
        <v>0</v>
      </c>
      <c r="AY294" s="57">
        <f>SUM($AX$7:AX294)</f>
        <v>0</v>
      </c>
      <c r="AZ294" s="56">
        <f t="shared" si="143"/>
        <v>0</v>
      </c>
      <c r="BA294" s="56">
        <f t="shared" si="144"/>
        <v>0</v>
      </c>
      <c r="BB294" s="56">
        <f t="shared" si="145"/>
        <v>0</v>
      </c>
      <c r="BC294" s="56">
        <f t="shared" si="146"/>
        <v>0</v>
      </c>
      <c r="BD294" s="56">
        <f t="shared" si="147"/>
        <v>0</v>
      </c>
      <c r="BE294" s="57">
        <f t="shared" si="141"/>
        <v>0</v>
      </c>
      <c r="BF294" s="57">
        <f>SUM($BE$7:BE294)</f>
        <v>0</v>
      </c>
      <c r="BH294" s="58" t="str">
        <f t="shared" si="156"/>
        <v/>
      </c>
      <c r="BI294" s="58" t="str">
        <f t="shared" si="157"/>
        <v/>
      </c>
      <c r="BJ294" s="58" t="str">
        <f t="shared" si="158"/>
        <v/>
      </c>
      <c r="BK294" s="58" t="str">
        <f t="shared" si="159"/>
        <v/>
      </c>
      <c r="BL294" s="58" t="str">
        <f t="shared" si="160"/>
        <v/>
      </c>
      <c r="BN294" s="58" t="str">
        <f t="shared" si="161"/>
        <v/>
      </c>
      <c r="BO294" s="58" t="str">
        <f t="shared" si="162"/>
        <v/>
      </c>
      <c r="BP294" s="58" t="str">
        <f t="shared" si="163"/>
        <v/>
      </c>
      <c r="BQ294" s="58" t="str">
        <f t="shared" si="164"/>
        <v/>
      </c>
      <c r="BR294" s="58" t="str">
        <f t="shared" si="165"/>
        <v/>
      </c>
    </row>
    <row r="295" spans="15:70" x14ac:dyDescent="0.2">
      <c r="O295" s="47" t="str">
        <f t="shared" si="148"/>
        <v/>
      </c>
      <c r="P295" s="53" t="str">
        <f t="shared" si="149"/>
        <v/>
      </c>
      <c r="Q295" s="169"/>
      <c r="R295" s="170"/>
      <c r="S295" s="170"/>
      <c r="T295" s="170"/>
      <c r="U295" s="171"/>
      <c r="V295" s="168"/>
      <c r="X295" s="47" t="str">
        <f t="shared" si="142"/>
        <v/>
      </c>
      <c r="Y295" s="53" t="str">
        <f t="shared" si="150"/>
        <v/>
      </c>
      <c r="Z295" s="169"/>
      <c r="AA295" s="170"/>
      <c r="AB295" s="170"/>
      <c r="AC295" s="170"/>
      <c r="AD295" s="171"/>
      <c r="AE295" s="168"/>
      <c r="AF295" s="54" t="str">
        <f t="shared" si="166"/>
        <v/>
      </c>
      <c r="AS295" s="56">
        <f t="shared" si="151"/>
        <v>0</v>
      </c>
      <c r="AT295" s="56">
        <f t="shared" si="152"/>
        <v>0</v>
      </c>
      <c r="AU295" s="56">
        <f t="shared" si="153"/>
        <v>0</v>
      </c>
      <c r="AV295" s="56">
        <f t="shared" si="154"/>
        <v>0</v>
      </c>
      <c r="AW295" s="56">
        <f t="shared" si="155"/>
        <v>0</v>
      </c>
      <c r="AX295" s="57">
        <f t="shared" si="140"/>
        <v>0</v>
      </c>
      <c r="AY295" s="57">
        <f>SUM($AX$7:AX295)</f>
        <v>0</v>
      </c>
      <c r="AZ295" s="56">
        <f t="shared" si="143"/>
        <v>0</v>
      </c>
      <c r="BA295" s="56">
        <f t="shared" si="144"/>
        <v>0</v>
      </c>
      <c r="BB295" s="56">
        <f t="shared" si="145"/>
        <v>0</v>
      </c>
      <c r="BC295" s="56">
        <f t="shared" si="146"/>
        <v>0</v>
      </c>
      <c r="BD295" s="56">
        <f t="shared" si="147"/>
        <v>0</v>
      </c>
      <c r="BE295" s="57">
        <f t="shared" si="141"/>
        <v>0</v>
      </c>
      <c r="BF295" s="57">
        <f>SUM($BE$7:BE295)</f>
        <v>0</v>
      </c>
      <c r="BH295" s="58" t="str">
        <f t="shared" si="156"/>
        <v/>
      </c>
      <c r="BI295" s="58" t="str">
        <f t="shared" si="157"/>
        <v/>
      </c>
      <c r="BJ295" s="58" t="str">
        <f t="shared" si="158"/>
        <v/>
      </c>
      <c r="BK295" s="58" t="str">
        <f t="shared" si="159"/>
        <v/>
      </c>
      <c r="BL295" s="58" t="str">
        <f t="shared" si="160"/>
        <v/>
      </c>
      <c r="BN295" s="58" t="str">
        <f t="shared" si="161"/>
        <v/>
      </c>
      <c r="BO295" s="58" t="str">
        <f t="shared" si="162"/>
        <v/>
      </c>
      <c r="BP295" s="58" t="str">
        <f t="shared" si="163"/>
        <v/>
      </c>
      <c r="BQ295" s="58" t="str">
        <f t="shared" si="164"/>
        <v/>
      </c>
      <c r="BR295" s="58" t="str">
        <f t="shared" si="165"/>
        <v/>
      </c>
    </row>
    <row r="296" spans="15:70" x14ac:dyDescent="0.2">
      <c r="O296" s="47" t="str">
        <f t="shared" si="148"/>
        <v/>
      </c>
      <c r="P296" s="53" t="str">
        <f t="shared" si="149"/>
        <v/>
      </c>
      <c r="Q296" s="169"/>
      <c r="R296" s="170"/>
      <c r="S296" s="170"/>
      <c r="T296" s="170"/>
      <c r="U296" s="171"/>
      <c r="V296" s="168"/>
      <c r="X296" s="47" t="str">
        <f t="shared" si="142"/>
        <v/>
      </c>
      <c r="Y296" s="53" t="str">
        <f t="shared" si="150"/>
        <v/>
      </c>
      <c r="Z296" s="169"/>
      <c r="AA296" s="170"/>
      <c r="AB296" s="170"/>
      <c r="AC296" s="170"/>
      <c r="AD296" s="171"/>
      <c r="AE296" s="168"/>
      <c r="AF296" s="54" t="str">
        <f t="shared" si="166"/>
        <v/>
      </c>
      <c r="AS296" s="56">
        <f t="shared" si="151"/>
        <v>0</v>
      </c>
      <c r="AT296" s="56">
        <f t="shared" si="152"/>
        <v>0</v>
      </c>
      <c r="AU296" s="56">
        <f t="shared" si="153"/>
        <v>0</v>
      </c>
      <c r="AV296" s="56">
        <f t="shared" si="154"/>
        <v>0</v>
      </c>
      <c r="AW296" s="56">
        <f t="shared" si="155"/>
        <v>0</v>
      </c>
      <c r="AX296" s="57">
        <f t="shared" si="140"/>
        <v>0</v>
      </c>
      <c r="AY296" s="57">
        <f>SUM($AX$7:AX296)</f>
        <v>0</v>
      </c>
      <c r="AZ296" s="56">
        <f t="shared" si="143"/>
        <v>0</v>
      </c>
      <c r="BA296" s="56">
        <f t="shared" si="144"/>
        <v>0</v>
      </c>
      <c r="BB296" s="56">
        <f t="shared" si="145"/>
        <v>0</v>
      </c>
      <c r="BC296" s="56">
        <f t="shared" si="146"/>
        <v>0</v>
      </c>
      <c r="BD296" s="56">
        <f t="shared" si="147"/>
        <v>0</v>
      </c>
      <c r="BE296" s="57">
        <f t="shared" si="141"/>
        <v>0</v>
      </c>
      <c r="BF296" s="57">
        <f>SUM($BE$7:BE296)</f>
        <v>0</v>
      </c>
      <c r="BH296" s="58" t="str">
        <f t="shared" si="156"/>
        <v/>
      </c>
      <c r="BI296" s="58" t="str">
        <f t="shared" si="157"/>
        <v/>
      </c>
      <c r="BJ296" s="58" t="str">
        <f t="shared" si="158"/>
        <v/>
      </c>
      <c r="BK296" s="58" t="str">
        <f t="shared" si="159"/>
        <v/>
      </c>
      <c r="BL296" s="58" t="str">
        <f t="shared" si="160"/>
        <v/>
      </c>
      <c r="BN296" s="58" t="str">
        <f t="shared" si="161"/>
        <v/>
      </c>
      <c r="BO296" s="58" t="str">
        <f t="shared" si="162"/>
        <v/>
      </c>
      <c r="BP296" s="58" t="str">
        <f t="shared" si="163"/>
        <v/>
      </c>
      <c r="BQ296" s="58" t="str">
        <f t="shared" si="164"/>
        <v/>
      </c>
      <c r="BR296" s="58" t="str">
        <f t="shared" si="165"/>
        <v/>
      </c>
    </row>
    <row r="297" spans="15:70" x14ac:dyDescent="0.2">
      <c r="O297" s="47" t="str">
        <f t="shared" si="148"/>
        <v/>
      </c>
      <c r="P297" s="53" t="str">
        <f t="shared" si="149"/>
        <v/>
      </c>
      <c r="Q297" s="169"/>
      <c r="R297" s="170"/>
      <c r="S297" s="170"/>
      <c r="T297" s="170"/>
      <c r="U297" s="171"/>
      <c r="V297" s="168"/>
      <c r="X297" s="47" t="str">
        <f t="shared" si="142"/>
        <v/>
      </c>
      <c r="Y297" s="53" t="str">
        <f t="shared" si="150"/>
        <v/>
      </c>
      <c r="Z297" s="169"/>
      <c r="AA297" s="170"/>
      <c r="AB297" s="170"/>
      <c r="AC297" s="170"/>
      <c r="AD297" s="171"/>
      <c r="AE297" s="168"/>
      <c r="AF297" s="54" t="str">
        <f t="shared" si="166"/>
        <v/>
      </c>
      <c r="AS297" s="56">
        <f t="shared" si="151"/>
        <v>0</v>
      </c>
      <c r="AT297" s="56">
        <f t="shared" si="152"/>
        <v>0</v>
      </c>
      <c r="AU297" s="56">
        <f t="shared" si="153"/>
        <v>0</v>
      </c>
      <c r="AV297" s="56">
        <f t="shared" si="154"/>
        <v>0</v>
      </c>
      <c r="AW297" s="56">
        <f t="shared" si="155"/>
        <v>0</v>
      </c>
      <c r="AX297" s="57">
        <f t="shared" si="140"/>
        <v>0</v>
      </c>
      <c r="AY297" s="57">
        <f>SUM($AX$7:AX297)</f>
        <v>0</v>
      </c>
      <c r="AZ297" s="56">
        <f t="shared" si="143"/>
        <v>0</v>
      </c>
      <c r="BA297" s="56">
        <f t="shared" si="144"/>
        <v>0</v>
      </c>
      <c r="BB297" s="56">
        <f t="shared" si="145"/>
        <v>0</v>
      </c>
      <c r="BC297" s="56">
        <f t="shared" si="146"/>
        <v>0</v>
      </c>
      <c r="BD297" s="56">
        <f t="shared" si="147"/>
        <v>0</v>
      </c>
      <c r="BE297" s="57">
        <f t="shared" si="141"/>
        <v>0</v>
      </c>
      <c r="BF297" s="57">
        <f>SUM($BE$7:BE297)</f>
        <v>0</v>
      </c>
      <c r="BH297" s="58" t="str">
        <f t="shared" si="156"/>
        <v/>
      </c>
      <c r="BI297" s="58" t="str">
        <f t="shared" si="157"/>
        <v/>
      </c>
      <c r="BJ297" s="58" t="str">
        <f t="shared" si="158"/>
        <v/>
      </c>
      <c r="BK297" s="58" t="str">
        <f t="shared" si="159"/>
        <v/>
      </c>
      <c r="BL297" s="58" t="str">
        <f t="shared" si="160"/>
        <v/>
      </c>
      <c r="BN297" s="58" t="str">
        <f t="shared" si="161"/>
        <v/>
      </c>
      <c r="BO297" s="58" t="str">
        <f t="shared" si="162"/>
        <v/>
      </c>
      <c r="BP297" s="58" t="str">
        <f t="shared" si="163"/>
        <v/>
      </c>
      <c r="BQ297" s="58" t="str">
        <f t="shared" si="164"/>
        <v/>
      </c>
      <c r="BR297" s="58" t="str">
        <f t="shared" si="165"/>
        <v/>
      </c>
    </row>
    <row r="298" spans="15:70" x14ac:dyDescent="0.2">
      <c r="O298" s="47" t="str">
        <f t="shared" si="148"/>
        <v/>
      </c>
      <c r="P298" s="53" t="str">
        <f t="shared" si="149"/>
        <v/>
      </c>
      <c r="Q298" s="169"/>
      <c r="R298" s="170"/>
      <c r="S298" s="170"/>
      <c r="T298" s="170"/>
      <c r="U298" s="171"/>
      <c r="V298" s="168"/>
      <c r="X298" s="47" t="str">
        <f t="shared" si="142"/>
        <v/>
      </c>
      <c r="Y298" s="53" t="str">
        <f t="shared" si="150"/>
        <v/>
      </c>
      <c r="Z298" s="169"/>
      <c r="AA298" s="170"/>
      <c r="AB298" s="170"/>
      <c r="AC298" s="170"/>
      <c r="AD298" s="171"/>
      <c r="AE298" s="168"/>
      <c r="AF298" s="54" t="str">
        <f t="shared" si="166"/>
        <v/>
      </c>
      <c r="AS298" s="56">
        <f t="shared" si="151"/>
        <v>0</v>
      </c>
      <c r="AT298" s="56">
        <f t="shared" si="152"/>
        <v>0</v>
      </c>
      <c r="AU298" s="56">
        <f t="shared" si="153"/>
        <v>0</v>
      </c>
      <c r="AV298" s="56">
        <f t="shared" si="154"/>
        <v>0</v>
      </c>
      <c r="AW298" s="56">
        <f t="shared" si="155"/>
        <v>0</v>
      </c>
      <c r="AX298" s="57">
        <f t="shared" si="140"/>
        <v>0</v>
      </c>
      <c r="AY298" s="57">
        <f>SUM($AX$7:AX298)</f>
        <v>0</v>
      </c>
      <c r="AZ298" s="56">
        <f t="shared" si="143"/>
        <v>0</v>
      </c>
      <c r="BA298" s="56">
        <f t="shared" si="144"/>
        <v>0</v>
      </c>
      <c r="BB298" s="56">
        <f t="shared" si="145"/>
        <v>0</v>
      </c>
      <c r="BC298" s="56">
        <f t="shared" si="146"/>
        <v>0</v>
      </c>
      <c r="BD298" s="56">
        <f t="shared" si="147"/>
        <v>0</v>
      </c>
      <c r="BE298" s="57">
        <f t="shared" si="141"/>
        <v>0</v>
      </c>
      <c r="BF298" s="57">
        <f>SUM($BE$7:BE298)</f>
        <v>0</v>
      </c>
      <c r="BH298" s="58" t="str">
        <f t="shared" si="156"/>
        <v/>
      </c>
      <c r="BI298" s="58" t="str">
        <f t="shared" si="157"/>
        <v/>
      </c>
      <c r="BJ298" s="58" t="str">
        <f t="shared" si="158"/>
        <v/>
      </c>
      <c r="BK298" s="58" t="str">
        <f t="shared" si="159"/>
        <v/>
      </c>
      <c r="BL298" s="58" t="str">
        <f t="shared" si="160"/>
        <v/>
      </c>
      <c r="BN298" s="58" t="str">
        <f t="shared" si="161"/>
        <v/>
      </c>
      <c r="BO298" s="58" t="str">
        <f t="shared" si="162"/>
        <v/>
      </c>
      <c r="BP298" s="58" t="str">
        <f t="shared" si="163"/>
        <v/>
      </c>
      <c r="BQ298" s="58" t="str">
        <f t="shared" si="164"/>
        <v/>
      </c>
      <c r="BR298" s="58" t="str">
        <f t="shared" si="165"/>
        <v/>
      </c>
    </row>
    <row r="299" spans="15:70" x14ac:dyDescent="0.2">
      <c r="O299" s="47" t="str">
        <f t="shared" si="148"/>
        <v/>
      </c>
      <c r="P299" s="53" t="str">
        <f t="shared" si="149"/>
        <v/>
      </c>
      <c r="Q299" s="169"/>
      <c r="R299" s="170"/>
      <c r="S299" s="170"/>
      <c r="T299" s="170"/>
      <c r="U299" s="171"/>
      <c r="V299" s="168"/>
      <c r="X299" s="47" t="str">
        <f t="shared" si="142"/>
        <v/>
      </c>
      <c r="Y299" s="53" t="str">
        <f t="shared" si="150"/>
        <v/>
      </c>
      <c r="Z299" s="169"/>
      <c r="AA299" s="170"/>
      <c r="AB299" s="170"/>
      <c r="AC299" s="170"/>
      <c r="AD299" s="171"/>
      <c r="AE299" s="168"/>
      <c r="AF299" s="54" t="str">
        <f t="shared" si="166"/>
        <v/>
      </c>
      <c r="AS299" s="56">
        <f t="shared" si="151"/>
        <v>0</v>
      </c>
      <c r="AT299" s="56">
        <f t="shared" si="152"/>
        <v>0</v>
      </c>
      <c r="AU299" s="56">
        <f t="shared" si="153"/>
        <v>0</v>
      </c>
      <c r="AV299" s="56">
        <f t="shared" si="154"/>
        <v>0</v>
      </c>
      <c r="AW299" s="56">
        <f t="shared" si="155"/>
        <v>0</v>
      </c>
      <c r="AX299" s="57">
        <f t="shared" si="140"/>
        <v>0</v>
      </c>
      <c r="AY299" s="57">
        <f>SUM($AX$7:AX299)</f>
        <v>0</v>
      </c>
      <c r="AZ299" s="56">
        <f t="shared" si="143"/>
        <v>0</v>
      </c>
      <c r="BA299" s="56">
        <f t="shared" si="144"/>
        <v>0</v>
      </c>
      <c r="BB299" s="56">
        <f t="shared" si="145"/>
        <v>0</v>
      </c>
      <c r="BC299" s="56">
        <f t="shared" si="146"/>
        <v>0</v>
      </c>
      <c r="BD299" s="56">
        <f t="shared" si="147"/>
        <v>0</v>
      </c>
      <c r="BE299" s="57">
        <f t="shared" si="141"/>
        <v>0</v>
      </c>
      <c r="BF299" s="57">
        <f>SUM($BE$7:BE299)</f>
        <v>0</v>
      </c>
      <c r="BH299" s="58" t="str">
        <f t="shared" si="156"/>
        <v/>
      </c>
      <c r="BI299" s="58" t="str">
        <f t="shared" si="157"/>
        <v/>
      </c>
      <c r="BJ299" s="58" t="str">
        <f t="shared" si="158"/>
        <v/>
      </c>
      <c r="BK299" s="58" t="str">
        <f t="shared" si="159"/>
        <v/>
      </c>
      <c r="BL299" s="58" t="str">
        <f t="shared" si="160"/>
        <v/>
      </c>
      <c r="BN299" s="58" t="str">
        <f t="shared" si="161"/>
        <v/>
      </c>
      <c r="BO299" s="58" t="str">
        <f t="shared" si="162"/>
        <v/>
      </c>
      <c r="BP299" s="58" t="str">
        <f t="shared" si="163"/>
        <v/>
      </c>
      <c r="BQ299" s="58" t="str">
        <f t="shared" si="164"/>
        <v/>
      </c>
      <c r="BR299" s="58" t="str">
        <f t="shared" si="165"/>
        <v/>
      </c>
    </row>
    <row r="300" spans="15:70" x14ac:dyDescent="0.2">
      <c r="O300" s="47" t="str">
        <f t="shared" si="148"/>
        <v/>
      </c>
      <c r="P300" s="53" t="str">
        <f t="shared" si="149"/>
        <v/>
      </c>
      <c r="Q300" s="169"/>
      <c r="R300" s="170"/>
      <c r="S300" s="170"/>
      <c r="T300" s="170"/>
      <c r="U300" s="171"/>
      <c r="V300" s="168"/>
      <c r="X300" s="47" t="str">
        <f t="shared" si="142"/>
        <v/>
      </c>
      <c r="Y300" s="53" t="str">
        <f t="shared" si="150"/>
        <v/>
      </c>
      <c r="Z300" s="169"/>
      <c r="AA300" s="170"/>
      <c r="AB300" s="170"/>
      <c r="AC300" s="170"/>
      <c r="AD300" s="171"/>
      <c r="AE300" s="168"/>
      <c r="AF300" s="54" t="str">
        <f t="shared" si="166"/>
        <v/>
      </c>
      <c r="AS300" s="56">
        <f t="shared" si="151"/>
        <v>0</v>
      </c>
      <c r="AT300" s="56">
        <f t="shared" si="152"/>
        <v>0</v>
      </c>
      <c r="AU300" s="56">
        <f t="shared" si="153"/>
        <v>0</v>
      </c>
      <c r="AV300" s="56">
        <f t="shared" si="154"/>
        <v>0</v>
      </c>
      <c r="AW300" s="56">
        <f t="shared" si="155"/>
        <v>0</v>
      </c>
      <c r="AX300" s="57">
        <f t="shared" si="140"/>
        <v>0</v>
      </c>
      <c r="AY300" s="57">
        <f>SUM($AX$7:AX300)</f>
        <v>0</v>
      </c>
      <c r="AZ300" s="56">
        <f t="shared" si="143"/>
        <v>0</v>
      </c>
      <c r="BA300" s="56">
        <f t="shared" si="144"/>
        <v>0</v>
      </c>
      <c r="BB300" s="56">
        <f t="shared" si="145"/>
        <v>0</v>
      </c>
      <c r="BC300" s="56">
        <f t="shared" si="146"/>
        <v>0</v>
      </c>
      <c r="BD300" s="56">
        <f t="shared" si="147"/>
        <v>0</v>
      </c>
      <c r="BE300" s="57">
        <f t="shared" si="141"/>
        <v>0</v>
      </c>
      <c r="BF300" s="57">
        <f>SUM($BE$7:BE300)</f>
        <v>0</v>
      </c>
      <c r="BH300" s="58" t="str">
        <f t="shared" si="156"/>
        <v/>
      </c>
      <c r="BI300" s="58" t="str">
        <f t="shared" si="157"/>
        <v/>
      </c>
      <c r="BJ300" s="58" t="str">
        <f t="shared" si="158"/>
        <v/>
      </c>
      <c r="BK300" s="58" t="str">
        <f t="shared" si="159"/>
        <v/>
      </c>
      <c r="BL300" s="58" t="str">
        <f t="shared" si="160"/>
        <v/>
      </c>
      <c r="BN300" s="58" t="str">
        <f t="shared" si="161"/>
        <v/>
      </c>
      <c r="BO300" s="58" t="str">
        <f t="shared" si="162"/>
        <v/>
      </c>
      <c r="BP300" s="58" t="str">
        <f t="shared" si="163"/>
        <v/>
      </c>
      <c r="BQ300" s="58" t="str">
        <f t="shared" si="164"/>
        <v/>
      </c>
      <c r="BR300" s="58" t="str">
        <f t="shared" si="165"/>
        <v/>
      </c>
    </row>
    <row r="301" spans="15:70" x14ac:dyDescent="0.2">
      <c r="O301" s="47" t="str">
        <f t="shared" si="148"/>
        <v/>
      </c>
      <c r="P301" s="53" t="str">
        <f t="shared" si="149"/>
        <v/>
      </c>
      <c r="Q301" s="169"/>
      <c r="R301" s="170"/>
      <c r="S301" s="170"/>
      <c r="T301" s="170"/>
      <c r="U301" s="171"/>
      <c r="V301" s="168"/>
      <c r="X301" s="47" t="str">
        <f t="shared" si="142"/>
        <v/>
      </c>
      <c r="Y301" s="53" t="str">
        <f t="shared" si="150"/>
        <v/>
      </c>
      <c r="Z301" s="169"/>
      <c r="AA301" s="170"/>
      <c r="AB301" s="170"/>
      <c r="AC301" s="170"/>
      <c r="AD301" s="171"/>
      <c r="AE301" s="168"/>
      <c r="AF301" s="54" t="str">
        <f t="shared" si="166"/>
        <v/>
      </c>
      <c r="AS301" s="56">
        <f t="shared" si="151"/>
        <v>0</v>
      </c>
      <c r="AT301" s="56">
        <f t="shared" si="152"/>
        <v>0</v>
      </c>
      <c r="AU301" s="56">
        <f t="shared" si="153"/>
        <v>0</v>
      </c>
      <c r="AV301" s="56">
        <f t="shared" si="154"/>
        <v>0</v>
      </c>
      <c r="AW301" s="56">
        <f t="shared" si="155"/>
        <v>0</v>
      </c>
      <c r="AX301" s="57">
        <f t="shared" si="140"/>
        <v>0</v>
      </c>
      <c r="AY301" s="57">
        <f>SUM($AX$7:AX301)</f>
        <v>0</v>
      </c>
      <c r="AZ301" s="56">
        <f t="shared" si="143"/>
        <v>0</v>
      </c>
      <c r="BA301" s="56">
        <f t="shared" si="144"/>
        <v>0</v>
      </c>
      <c r="BB301" s="56">
        <f t="shared" si="145"/>
        <v>0</v>
      </c>
      <c r="BC301" s="56">
        <f t="shared" si="146"/>
        <v>0</v>
      </c>
      <c r="BD301" s="56">
        <f t="shared" si="147"/>
        <v>0</v>
      </c>
      <c r="BE301" s="57">
        <f t="shared" si="141"/>
        <v>0</v>
      </c>
      <c r="BF301" s="57">
        <f>SUM($BE$7:BE301)</f>
        <v>0</v>
      </c>
      <c r="BH301" s="58" t="str">
        <f t="shared" si="156"/>
        <v/>
      </c>
      <c r="BI301" s="58" t="str">
        <f t="shared" si="157"/>
        <v/>
      </c>
      <c r="BJ301" s="58" t="str">
        <f t="shared" si="158"/>
        <v/>
      </c>
      <c r="BK301" s="58" t="str">
        <f t="shared" si="159"/>
        <v/>
      </c>
      <c r="BL301" s="58" t="str">
        <f t="shared" si="160"/>
        <v/>
      </c>
      <c r="BN301" s="58" t="str">
        <f t="shared" si="161"/>
        <v/>
      </c>
      <c r="BO301" s="58" t="str">
        <f t="shared" si="162"/>
        <v/>
      </c>
      <c r="BP301" s="58" t="str">
        <f t="shared" si="163"/>
        <v/>
      </c>
      <c r="BQ301" s="58" t="str">
        <f t="shared" si="164"/>
        <v/>
      </c>
      <c r="BR301" s="58" t="str">
        <f t="shared" si="165"/>
        <v/>
      </c>
    </row>
    <row r="302" spans="15:70" x14ac:dyDescent="0.2">
      <c r="O302" s="47" t="str">
        <f t="shared" si="148"/>
        <v/>
      </c>
      <c r="P302" s="53" t="str">
        <f t="shared" si="149"/>
        <v/>
      </c>
      <c r="Q302" s="169"/>
      <c r="R302" s="170"/>
      <c r="S302" s="170"/>
      <c r="T302" s="170"/>
      <c r="U302" s="171"/>
      <c r="V302" s="168"/>
      <c r="X302" s="47" t="str">
        <f t="shared" si="142"/>
        <v/>
      </c>
      <c r="Y302" s="53" t="str">
        <f t="shared" si="150"/>
        <v/>
      </c>
      <c r="Z302" s="169"/>
      <c r="AA302" s="170"/>
      <c r="AB302" s="170"/>
      <c r="AC302" s="170"/>
      <c r="AD302" s="171"/>
      <c r="AE302" s="168"/>
      <c r="AF302" s="54" t="str">
        <f t="shared" si="166"/>
        <v/>
      </c>
      <c r="AS302" s="56">
        <f t="shared" si="151"/>
        <v>0</v>
      </c>
      <c r="AT302" s="56">
        <f t="shared" si="152"/>
        <v>0</v>
      </c>
      <c r="AU302" s="56">
        <f t="shared" si="153"/>
        <v>0</v>
      </c>
      <c r="AV302" s="56">
        <f t="shared" si="154"/>
        <v>0</v>
      </c>
      <c r="AW302" s="56">
        <f t="shared" si="155"/>
        <v>0</v>
      </c>
      <c r="AX302" s="57">
        <f t="shared" si="140"/>
        <v>0</v>
      </c>
      <c r="AY302" s="57">
        <f>SUM($AX$7:AX302)</f>
        <v>0</v>
      </c>
      <c r="AZ302" s="56">
        <f t="shared" si="143"/>
        <v>0</v>
      </c>
      <c r="BA302" s="56">
        <f t="shared" si="144"/>
        <v>0</v>
      </c>
      <c r="BB302" s="56">
        <f t="shared" si="145"/>
        <v>0</v>
      </c>
      <c r="BC302" s="56">
        <f t="shared" si="146"/>
        <v>0</v>
      </c>
      <c r="BD302" s="56">
        <f t="shared" si="147"/>
        <v>0</v>
      </c>
      <c r="BE302" s="57">
        <f t="shared" si="141"/>
        <v>0</v>
      </c>
      <c r="BF302" s="57">
        <f>SUM($BE$7:BE302)</f>
        <v>0</v>
      </c>
      <c r="BH302" s="58" t="str">
        <f t="shared" si="156"/>
        <v/>
      </c>
      <c r="BI302" s="58" t="str">
        <f t="shared" si="157"/>
        <v/>
      </c>
      <c r="BJ302" s="58" t="str">
        <f t="shared" si="158"/>
        <v/>
      </c>
      <c r="BK302" s="58" t="str">
        <f t="shared" si="159"/>
        <v/>
      </c>
      <c r="BL302" s="58" t="str">
        <f t="shared" si="160"/>
        <v/>
      </c>
      <c r="BN302" s="58" t="str">
        <f t="shared" si="161"/>
        <v/>
      </c>
      <c r="BO302" s="58" t="str">
        <f t="shared" si="162"/>
        <v/>
      </c>
      <c r="BP302" s="58" t="str">
        <f t="shared" si="163"/>
        <v/>
      </c>
      <c r="BQ302" s="58" t="str">
        <f t="shared" si="164"/>
        <v/>
      </c>
      <c r="BR302" s="58" t="str">
        <f t="shared" si="165"/>
        <v/>
      </c>
    </row>
    <row r="303" spans="15:70" x14ac:dyDescent="0.2">
      <c r="O303" s="47" t="str">
        <f t="shared" si="148"/>
        <v/>
      </c>
      <c r="P303" s="53" t="str">
        <f t="shared" si="149"/>
        <v/>
      </c>
      <c r="Q303" s="169"/>
      <c r="R303" s="170"/>
      <c r="S303" s="170"/>
      <c r="T303" s="170"/>
      <c r="U303" s="171"/>
      <c r="V303" s="168"/>
      <c r="X303" s="47" t="str">
        <f t="shared" si="142"/>
        <v/>
      </c>
      <c r="Y303" s="53" t="str">
        <f t="shared" si="150"/>
        <v/>
      </c>
      <c r="Z303" s="169"/>
      <c r="AA303" s="170"/>
      <c r="AB303" s="170"/>
      <c r="AC303" s="170"/>
      <c r="AD303" s="171"/>
      <c r="AE303" s="168"/>
      <c r="AF303" s="54" t="str">
        <f t="shared" si="166"/>
        <v/>
      </c>
      <c r="AS303" s="56">
        <f t="shared" si="151"/>
        <v>0</v>
      </c>
      <c r="AT303" s="56">
        <f t="shared" si="152"/>
        <v>0</v>
      </c>
      <c r="AU303" s="56">
        <f t="shared" si="153"/>
        <v>0</v>
      </c>
      <c r="AV303" s="56">
        <f t="shared" si="154"/>
        <v>0</v>
      </c>
      <c r="AW303" s="56">
        <f t="shared" si="155"/>
        <v>0</v>
      </c>
      <c r="AX303" s="57">
        <f t="shared" ref="AX303:AX330" si="167">SUM(AS303:AW303)</f>
        <v>0</v>
      </c>
      <c r="AY303" s="57">
        <f>SUM($AX$7:AX303)</f>
        <v>0</v>
      </c>
      <c r="AZ303" s="56">
        <f t="shared" si="143"/>
        <v>0</v>
      </c>
      <c r="BA303" s="56">
        <f t="shared" si="144"/>
        <v>0</v>
      </c>
      <c r="BB303" s="56">
        <f t="shared" si="145"/>
        <v>0</v>
      </c>
      <c r="BC303" s="56">
        <f t="shared" si="146"/>
        <v>0</v>
      </c>
      <c r="BD303" s="56">
        <f t="shared" si="147"/>
        <v>0</v>
      </c>
      <c r="BE303" s="57">
        <f t="shared" ref="BE303:BE330" si="168">SUM(AZ303:BD303)</f>
        <v>0</v>
      </c>
      <c r="BF303" s="57">
        <f>SUM($BE$7:BE303)</f>
        <v>0</v>
      </c>
      <c r="BH303" s="58" t="str">
        <f t="shared" si="156"/>
        <v/>
      </c>
      <c r="BI303" s="58" t="str">
        <f t="shared" si="157"/>
        <v/>
      </c>
      <c r="BJ303" s="58" t="str">
        <f t="shared" si="158"/>
        <v/>
      </c>
      <c r="BK303" s="58" t="str">
        <f t="shared" si="159"/>
        <v/>
      </c>
      <c r="BL303" s="58" t="str">
        <f t="shared" si="160"/>
        <v/>
      </c>
      <c r="BN303" s="58" t="str">
        <f t="shared" si="161"/>
        <v/>
      </c>
      <c r="BO303" s="58" t="str">
        <f t="shared" si="162"/>
        <v/>
      </c>
      <c r="BP303" s="58" t="str">
        <f t="shared" si="163"/>
        <v/>
      </c>
      <c r="BQ303" s="58" t="str">
        <f t="shared" si="164"/>
        <v/>
      </c>
      <c r="BR303" s="58" t="str">
        <f t="shared" si="165"/>
        <v/>
      </c>
    </row>
    <row r="304" spans="15:70" x14ac:dyDescent="0.2">
      <c r="O304" s="47" t="str">
        <f t="shared" si="148"/>
        <v/>
      </c>
      <c r="P304" s="53" t="str">
        <f t="shared" si="149"/>
        <v/>
      </c>
      <c r="Q304" s="169"/>
      <c r="R304" s="170"/>
      <c r="S304" s="170"/>
      <c r="T304" s="170"/>
      <c r="U304" s="171"/>
      <c r="V304" s="168"/>
      <c r="X304" s="47" t="str">
        <f t="shared" si="142"/>
        <v/>
      </c>
      <c r="Y304" s="53" t="str">
        <f t="shared" si="150"/>
        <v/>
      </c>
      <c r="Z304" s="169"/>
      <c r="AA304" s="170"/>
      <c r="AB304" s="170"/>
      <c r="AC304" s="170"/>
      <c r="AD304" s="171"/>
      <c r="AE304" s="168"/>
      <c r="AF304" s="54" t="str">
        <f t="shared" si="166"/>
        <v/>
      </c>
      <c r="AS304" s="56">
        <f t="shared" si="151"/>
        <v>0</v>
      </c>
      <c r="AT304" s="56">
        <f t="shared" si="152"/>
        <v>0</v>
      </c>
      <c r="AU304" s="56">
        <f t="shared" si="153"/>
        <v>0</v>
      </c>
      <c r="AV304" s="56">
        <f t="shared" si="154"/>
        <v>0</v>
      </c>
      <c r="AW304" s="56">
        <f t="shared" si="155"/>
        <v>0</v>
      </c>
      <c r="AX304" s="57">
        <f t="shared" si="167"/>
        <v>0</v>
      </c>
      <c r="AY304" s="57">
        <f>SUM($AX$7:AX304)</f>
        <v>0</v>
      </c>
      <c r="AZ304" s="56">
        <f t="shared" si="143"/>
        <v>0</v>
      </c>
      <c r="BA304" s="56">
        <f t="shared" si="144"/>
        <v>0</v>
      </c>
      <c r="BB304" s="56">
        <f t="shared" si="145"/>
        <v>0</v>
      </c>
      <c r="BC304" s="56">
        <f t="shared" si="146"/>
        <v>0</v>
      </c>
      <c r="BD304" s="56">
        <f t="shared" si="147"/>
        <v>0</v>
      </c>
      <c r="BE304" s="57">
        <f t="shared" si="168"/>
        <v>0</v>
      </c>
      <c r="BF304" s="57">
        <f>SUM($BE$7:BE304)</f>
        <v>0</v>
      </c>
      <c r="BH304" s="58" t="str">
        <f t="shared" si="156"/>
        <v/>
      </c>
      <c r="BI304" s="58" t="str">
        <f t="shared" si="157"/>
        <v/>
      </c>
      <c r="BJ304" s="58" t="str">
        <f t="shared" si="158"/>
        <v/>
      </c>
      <c r="BK304" s="58" t="str">
        <f t="shared" si="159"/>
        <v/>
      </c>
      <c r="BL304" s="58" t="str">
        <f t="shared" si="160"/>
        <v/>
      </c>
      <c r="BN304" s="58" t="str">
        <f t="shared" si="161"/>
        <v/>
      </c>
      <c r="BO304" s="58" t="str">
        <f t="shared" si="162"/>
        <v/>
      </c>
      <c r="BP304" s="58" t="str">
        <f t="shared" si="163"/>
        <v/>
      </c>
      <c r="BQ304" s="58" t="str">
        <f t="shared" si="164"/>
        <v/>
      </c>
      <c r="BR304" s="58" t="str">
        <f t="shared" si="165"/>
        <v/>
      </c>
    </row>
    <row r="305" spans="15:70" x14ac:dyDescent="0.2">
      <c r="O305" s="47" t="str">
        <f t="shared" si="148"/>
        <v/>
      </c>
      <c r="P305" s="53" t="str">
        <f t="shared" si="149"/>
        <v/>
      </c>
      <c r="Q305" s="169"/>
      <c r="R305" s="170"/>
      <c r="S305" s="170"/>
      <c r="T305" s="170"/>
      <c r="U305" s="171"/>
      <c r="V305" s="168"/>
      <c r="X305" s="47" t="str">
        <f t="shared" si="142"/>
        <v/>
      </c>
      <c r="Y305" s="53" t="str">
        <f t="shared" si="150"/>
        <v/>
      </c>
      <c r="Z305" s="169"/>
      <c r="AA305" s="170"/>
      <c r="AB305" s="170"/>
      <c r="AC305" s="170"/>
      <c r="AD305" s="171"/>
      <c r="AE305" s="168"/>
      <c r="AF305" s="54" t="str">
        <f t="shared" si="166"/>
        <v/>
      </c>
      <c r="AS305" s="56">
        <f t="shared" si="151"/>
        <v>0</v>
      </c>
      <c r="AT305" s="56">
        <f t="shared" si="152"/>
        <v>0</v>
      </c>
      <c r="AU305" s="56">
        <f t="shared" si="153"/>
        <v>0</v>
      </c>
      <c r="AV305" s="56">
        <f t="shared" si="154"/>
        <v>0</v>
      </c>
      <c r="AW305" s="56">
        <f t="shared" si="155"/>
        <v>0</v>
      </c>
      <c r="AX305" s="57">
        <f t="shared" si="167"/>
        <v>0</v>
      </c>
      <c r="AY305" s="57">
        <f>SUM($AX$7:AX305)</f>
        <v>0</v>
      </c>
      <c r="AZ305" s="56">
        <f t="shared" si="143"/>
        <v>0</v>
      </c>
      <c r="BA305" s="56">
        <f t="shared" si="144"/>
        <v>0</v>
      </c>
      <c r="BB305" s="56">
        <f t="shared" si="145"/>
        <v>0</v>
      </c>
      <c r="BC305" s="56">
        <f t="shared" si="146"/>
        <v>0</v>
      </c>
      <c r="BD305" s="56">
        <f t="shared" si="147"/>
        <v>0</v>
      </c>
      <c r="BE305" s="57">
        <f t="shared" si="168"/>
        <v>0</v>
      </c>
      <c r="BF305" s="57">
        <f>SUM($BE$7:BE305)</f>
        <v>0</v>
      </c>
      <c r="BH305" s="58" t="str">
        <f t="shared" si="156"/>
        <v/>
      </c>
      <c r="BI305" s="58" t="str">
        <f t="shared" si="157"/>
        <v/>
      </c>
      <c r="BJ305" s="58" t="str">
        <f t="shared" si="158"/>
        <v/>
      </c>
      <c r="BK305" s="58" t="str">
        <f t="shared" si="159"/>
        <v/>
      </c>
      <c r="BL305" s="58" t="str">
        <f t="shared" si="160"/>
        <v/>
      </c>
      <c r="BN305" s="58" t="str">
        <f t="shared" si="161"/>
        <v/>
      </c>
      <c r="BO305" s="58" t="str">
        <f t="shared" si="162"/>
        <v/>
      </c>
      <c r="BP305" s="58" t="str">
        <f t="shared" si="163"/>
        <v/>
      </c>
      <c r="BQ305" s="58" t="str">
        <f t="shared" si="164"/>
        <v/>
      </c>
      <c r="BR305" s="58" t="str">
        <f t="shared" si="165"/>
        <v/>
      </c>
    </row>
    <row r="306" spans="15:70" x14ac:dyDescent="0.2">
      <c r="O306" s="47" t="str">
        <f t="shared" si="148"/>
        <v/>
      </c>
      <c r="P306" s="53" t="str">
        <f t="shared" si="149"/>
        <v/>
      </c>
      <c r="Q306" s="169"/>
      <c r="R306" s="170"/>
      <c r="S306" s="170"/>
      <c r="T306" s="170"/>
      <c r="U306" s="171"/>
      <c r="V306" s="168"/>
      <c r="X306" s="47" t="str">
        <f t="shared" si="142"/>
        <v/>
      </c>
      <c r="Y306" s="53" t="str">
        <f t="shared" si="150"/>
        <v/>
      </c>
      <c r="Z306" s="169"/>
      <c r="AA306" s="170"/>
      <c r="AB306" s="170"/>
      <c r="AC306" s="170"/>
      <c r="AD306" s="171"/>
      <c r="AE306" s="168"/>
      <c r="AF306" s="54" t="str">
        <f t="shared" si="166"/>
        <v/>
      </c>
      <c r="AS306" s="56">
        <f t="shared" si="151"/>
        <v>0</v>
      </c>
      <c r="AT306" s="56">
        <f t="shared" si="152"/>
        <v>0</v>
      </c>
      <c r="AU306" s="56">
        <f t="shared" si="153"/>
        <v>0</v>
      </c>
      <c r="AV306" s="56">
        <f t="shared" si="154"/>
        <v>0</v>
      </c>
      <c r="AW306" s="56">
        <f t="shared" si="155"/>
        <v>0</v>
      </c>
      <c r="AX306" s="57">
        <f t="shared" si="167"/>
        <v>0</v>
      </c>
      <c r="AY306" s="57">
        <f>SUM($AX$7:AX306)</f>
        <v>0</v>
      </c>
      <c r="AZ306" s="56">
        <f t="shared" si="143"/>
        <v>0</v>
      </c>
      <c r="BA306" s="56">
        <f t="shared" si="144"/>
        <v>0</v>
      </c>
      <c r="BB306" s="56">
        <f t="shared" si="145"/>
        <v>0</v>
      </c>
      <c r="BC306" s="56">
        <f t="shared" si="146"/>
        <v>0</v>
      </c>
      <c r="BD306" s="56">
        <f t="shared" si="147"/>
        <v>0</v>
      </c>
      <c r="BE306" s="57">
        <f t="shared" si="168"/>
        <v>0</v>
      </c>
      <c r="BF306" s="57">
        <f>SUM($BE$7:BE306)</f>
        <v>0</v>
      </c>
      <c r="BH306" s="58" t="str">
        <f t="shared" si="156"/>
        <v/>
      </c>
      <c r="BI306" s="58" t="str">
        <f t="shared" si="157"/>
        <v/>
      </c>
      <c r="BJ306" s="58" t="str">
        <f t="shared" si="158"/>
        <v/>
      </c>
      <c r="BK306" s="58" t="str">
        <f t="shared" si="159"/>
        <v/>
      </c>
      <c r="BL306" s="58" t="str">
        <f t="shared" si="160"/>
        <v/>
      </c>
      <c r="BN306" s="58" t="str">
        <f t="shared" si="161"/>
        <v/>
      </c>
      <c r="BO306" s="58" t="str">
        <f t="shared" si="162"/>
        <v/>
      </c>
      <c r="BP306" s="58" t="str">
        <f t="shared" si="163"/>
        <v/>
      </c>
      <c r="BQ306" s="58" t="str">
        <f t="shared" si="164"/>
        <v/>
      </c>
      <c r="BR306" s="58" t="str">
        <f t="shared" si="165"/>
        <v/>
      </c>
    </row>
    <row r="307" spans="15:70" x14ac:dyDescent="0.2">
      <c r="O307" s="47" t="str">
        <f t="shared" si="148"/>
        <v/>
      </c>
      <c r="P307" s="53" t="str">
        <f t="shared" si="149"/>
        <v/>
      </c>
      <c r="Q307" s="169"/>
      <c r="R307" s="170"/>
      <c r="S307" s="170"/>
      <c r="T307" s="170"/>
      <c r="U307" s="171"/>
      <c r="V307" s="168"/>
      <c r="X307" s="47" t="str">
        <f t="shared" si="142"/>
        <v/>
      </c>
      <c r="Y307" s="53" t="str">
        <f t="shared" si="150"/>
        <v/>
      </c>
      <c r="Z307" s="169"/>
      <c r="AA307" s="170"/>
      <c r="AB307" s="170"/>
      <c r="AC307" s="170"/>
      <c r="AD307" s="171"/>
      <c r="AE307" s="168"/>
      <c r="AF307" s="54" t="str">
        <f t="shared" si="166"/>
        <v/>
      </c>
      <c r="AS307" s="56">
        <f t="shared" si="151"/>
        <v>0</v>
      </c>
      <c r="AT307" s="56">
        <f t="shared" si="152"/>
        <v>0</v>
      </c>
      <c r="AU307" s="56">
        <f t="shared" si="153"/>
        <v>0</v>
      </c>
      <c r="AV307" s="56">
        <f t="shared" si="154"/>
        <v>0</v>
      </c>
      <c r="AW307" s="56">
        <f t="shared" si="155"/>
        <v>0</v>
      </c>
      <c r="AX307" s="57">
        <f t="shared" si="167"/>
        <v>0</v>
      </c>
      <c r="AY307" s="57">
        <f>SUM($AX$7:AX307)</f>
        <v>0</v>
      </c>
      <c r="AZ307" s="56">
        <f t="shared" si="143"/>
        <v>0</v>
      </c>
      <c r="BA307" s="56">
        <f t="shared" si="144"/>
        <v>0</v>
      </c>
      <c r="BB307" s="56">
        <f t="shared" si="145"/>
        <v>0</v>
      </c>
      <c r="BC307" s="56">
        <f t="shared" si="146"/>
        <v>0</v>
      </c>
      <c r="BD307" s="56">
        <f t="shared" si="147"/>
        <v>0</v>
      </c>
      <c r="BE307" s="57">
        <f t="shared" si="168"/>
        <v>0</v>
      </c>
      <c r="BF307" s="57">
        <f>SUM($BE$7:BE307)</f>
        <v>0</v>
      </c>
      <c r="BH307" s="58" t="str">
        <f t="shared" si="156"/>
        <v/>
      </c>
      <c r="BI307" s="58" t="str">
        <f t="shared" si="157"/>
        <v/>
      </c>
      <c r="BJ307" s="58" t="str">
        <f t="shared" si="158"/>
        <v/>
      </c>
      <c r="BK307" s="58" t="str">
        <f t="shared" si="159"/>
        <v/>
      </c>
      <c r="BL307" s="58" t="str">
        <f t="shared" si="160"/>
        <v/>
      </c>
      <c r="BN307" s="58" t="str">
        <f t="shared" si="161"/>
        <v/>
      </c>
      <c r="BO307" s="58" t="str">
        <f t="shared" si="162"/>
        <v/>
      </c>
      <c r="BP307" s="58" t="str">
        <f t="shared" si="163"/>
        <v/>
      </c>
      <c r="BQ307" s="58" t="str">
        <f t="shared" si="164"/>
        <v/>
      </c>
      <c r="BR307" s="58" t="str">
        <f t="shared" si="165"/>
        <v/>
      </c>
    </row>
    <row r="308" spans="15:70" x14ac:dyDescent="0.2">
      <c r="O308" s="47" t="str">
        <f t="shared" si="148"/>
        <v/>
      </c>
      <c r="P308" s="53" t="str">
        <f t="shared" si="149"/>
        <v/>
      </c>
      <c r="Q308" s="169"/>
      <c r="R308" s="170"/>
      <c r="S308" s="170"/>
      <c r="T308" s="170"/>
      <c r="U308" s="171"/>
      <c r="V308" s="168"/>
      <c r="X308" s="47" t="str">
        <f t="shared" si="142"/>
        <v/>
      </c>
      <c r="Y308" s="53" t="str">
        <f t="shared" si="150"/>
        <v/>
      </c>
      <c r="Z308" s="169"/>
      <c r="AA308" s="170"/>
      <c r="AB308" s="170"/>
      <c r="AC308" s="170"/>
      <c r="AD308" s="171"/>
      <c r="AE308" s="168"/>
      <c r="AF308" s="54" t="str">
        <f t="shared" si="166"/>
        <v/>
      </c>
      <c r="AS308" s="56">
        <f t="shared" si="151"/>
        <v>0</v>
      </c>
      <c r="AT308" s="56">
        <f t="shared" si="152"/>
        <v>0</v>
      </c>
      <c r="AU308" s="56">
        <f t="shared" si="153"/>
        <v>0</v>
      </c>
      <c r="AV308" s="56">
        <f t="shared" si="154"/>
        <v>0</v>
      </c>
      <c r="AW308" s="56">
        <f t="shared" si="155"/>
        <v>0</v>
      </c>
      <c r="AX308" s="57">
        <f t="shared" si="167"/>
        <v>0</v>
      </c>
      <c r="AY308" s="57">
        <f>SUM($AX$7:AX308)</f>
        <v>0</v>
      </c>
      <c r="AZ308" s="56">
        <f t="shared" si="143"/>
        <v>0</v>
      </c>
      <c r="BA308" s="56">
        <f t="shared" si="144"/>
        <v>0</v>
      </c>
      <c r="BB308" s="56">
        <f t="shared" si="145"/>
        <v>0</v>
      </c>
      <c r="BC308" s="56">
        <f t="shared" si="146"/>
        <v>0</v>
      </c>
      <c r="BD308" s="56">
        <f t="shared" si="147"/>
        <v>0</v>
      </c>
      <c r="BE308" s="57">
        <f t="shared" si="168"/>
        <v>0</v>
      </c>
      <c r="BF308" s="57">
        <f>SUM($BE$7:BE308)</f>
        <v>0</v>
      </c>
      <c r="BH308" s="58" t="str">
        <f t="shared" si="156"/>
        <v/>
      </c>
      <c r="BI308" s="58" t="str">
        <f t="shared" si="157"/>
        <v/>
      </c>
      <c r="BJ308" s="58" t="str">
        <f t="shared" si="158"/>
        <v/>
      </c>
      <c r="BK308" s="58" t="str">
        <f t="shared" si="159"/>
        <v/>
      </c>
      <c r="BL308" s="58" t="str">
        <f t="shared" si="160"/>
        <v/>
      </c>
      <c r="BN308" s="58" t="str">
        <f t="shared" si="161"/>
        <v/>
      </c>
      <c r="BO308" s="58" t="str">
        <f t="shared" si="162"/>
        <v/>
      </c>
      <c r="BP308" s="58" t="str">
        <f t="shared" si="163"/>
        <v/>
      </c>
      <c r="BQ308" s="58" t="str">
        <f t="shared" si="164"/>
        <v/>
      </c>
      <c r="BR308" s="58" t="str">
        <f t="shared" si="165"/>
        <v/>
      </c>
    </row>
    <row r="309" spans="15:70" x14ac:dyDescent="0.2">
      <c r="O309" s="47" t="str">
        <f t="shared" si="148"/>
        <v/>
      </c>
      <c r="P309" s="53" t="str">
        <f t="shared" si="149"/>
        <v/>
      </c>
      <c r="Q309" s="169"/>
      <c r="R309" s="170"/>
      <c r="S309" s="170"/>
      <c r="T309" s="170"/>
      <c r="U309" s="171"/>
      <c r="V309" s="168"/>
      <c r="X309" s="47" t="str">
        <f t="shared" si="142"/>
        <v/>
      </c>
      <c r="Y309" s="53" t="str">
        <f t="shared" si="150"/>
        <v/>
      </c>
      <c r="Z309" s="169"/>
      <c r="AA309" s="170"/>
      <c r="AB309" s="170"/>
      <c r="AC309" s="170"/>
      <c r="AD309" s="171"/>
      <c r="AE309" s="168"/>
      <c r="AF309" s="54" t="str">
        <f t="shared" si="166"/>
        <v/>
      </c>
      <c r="AS309" s="56">
        <f t="shared" si="151"/>
        <v>0</v>
      </c>
      <c r="AT309" s="56">
        <f t="shared" si="152"/>
        <v>0</v>
      </c>
      <c r="AU309" s="56">
        <f t="shared" si="153"/>
        <v>0</v>
      </c>
      <c r="AV309" s="56">
        <f t="shared" si="154"/>
        <v>0</v>
      </c>
      <c r="AW309" s="56">
        <f t="shared" si="155"/>
        <v>0</v>
      </c>
      <c r="AX309" s="57">
        <f t="shared" si="167"/>
        <v>0</v>
      </c>
      <c r="AY309" s="57">
        <f>SUM($AX$7:AX309)</f>
        <v>0</v>
      </c>
      <c r="AZ309" s="56">
        <f t="shared" si="143"/>
        <v>0</v>
      </c>
      <c r="BA309" s="56">
        <f t="shared" si="144"/>
        <v>0</v>
      </c>
      <c r="BB309" s="56">
        <f t="shared" si="145"/>
        <v>0</v>
      </c>
      <c r="BC309" s="56">
        <f t="shared" si="146"/>
        <v>0</v>
      </c>
      <c r="BD309" s="56">
        <f t="shared" si="147"/>
        <v>0</v>
      </c>
      <c r="BE309" s="57">
        <f t="shared" si="168"/>
        <v>0</v>
      </c>
      <c r="BF309" s="57">
        <f>SUM($BE$7:BE309)</f>
        <v>0</v>
      </c>
      <c r="BH309" s="58" t="str">
        <f t="shared" si="156"/>
        <v/>
      </c>
      <c r="BI309" s="58" t="str">
        <f t="shared" si="157"/>
        <v/>
      </c>
      <c r="BJ309" s="58" t="str">
        <f t="shared" si="158"/>
        <v/>
      </c>
      <c r="BK309" s="58" t="str">
        <f t="shared" si="159"/>
        <v/>
      </c>
      <c r="BL309" s="58" t="str">
        <f t="shared" si="160"/>
        <v/>
      </c>
      <c r="BN309" s="58" t="str">
        <f t="shared" si="161"/>
        <v/>
      </c>
      <c r="BO309" s="58" t="str">
        <f t="shared" si="162"/>
        <v/>
      </c>
      <c r="BP309" s="58" t="str">
        <f t="shared" si="163"/>
        <v/>
      </c>
      <c r="BQ309" s="58" t="str">
        <f t="shared" si="164"/>
        <v/>
      </c>
      <c r="BR309" s="58" t="str">
        <f t="shared" si="165"/>
        <v/>
      </c>
    </row>
    <row r="310" spans="15:70" x14ac:dyDescent="0.2">
      <c r="O310" s="47" t="str">
        <f t="shared" si="148"/>
        <v/>
      </c>
      <c r="P310" s="53" t="str">
        <f t="shared" si="149"/>
        <v/>
      </c>
      <c r="Q310" s="169"/>
      <c r="R310" s="170"/>
      <c r="S310" s="170"/>
      <c r="T310" s="170"/>
      <c r="U310" s="171"/>
      <c r="V310" s="168"/>
      <c r="X310" s="47" t="str">
        <f t="shared" si="142"/>
        <v/>
      </c>
      <c r="Y310" s="53" t="str">
        <f t="shared" si="150"/>
        <v/>
      </c>
      <c r="Z310" s="169"/>
      <c r="AA310" s="170"/>
      <c r="AB310" s="170"/>
      <c r="AC310" s="170"/>
      <c r="AD310" s="171"/>
      <c r="AE310" s="168"/>
      <c r="AF310" s="54" t="str">
        <f t="shared" si="166"/>
        <v/>
      </c>
      <c r="AS310" s="56">
        <f t="shared" si="151"/>
        <v>0</v>
      </c>
      <c r="AT310" s="56">
        <f t="shared" si="152"/>
        <v>0</v>
      </c>
      <c r="AU310" s="56">
        <f t="shared" si="153"/>
        <v>0</v>
      </c>
      <c r="AV310" s="56">
        <f t="shared" si="154"/>
        <v>0</v>
      </c>
      <c r="AW310" s="56">
        <f t="shared" si="155"/>
        <v>0</v>
      </c>
      <c r="AX310" s="57">
        <f t="shared" si="167"/>
        <v>0</v>
      </c>
      <c r="AY310" s="57">
        <f>SUM($AX$7:AX310)</f>
        <v>0</v>
      </c>
      <c r="AZ310" s="56">
        <f t="shared" si="143"/>
        <v>0</v>
      </c>
      <c r="BA310" s="56">
        <f t="shared" si="144"/>
        <v>0</v>
      </c>
      <c r="BB310" s="56">
        <f t="shared" si="145"/>
        <v>0</v>
      </c>
      <c r="BC310" s="56">
        <f t="shared" si="146"/>
        <v>0</v>
      </c>
      <c r="BD310" s="56">
        <f t="shared" si="147"/>
        <v>0</v>
      </c>
      <c r="BE310" s="57">
        <f t="shared" si="168"/>
        <v>0</v>
      </c>
      <c r="BF310" s="57">
        <f>SUM($BE$7:BE310)</f>
        <v>0</v>
      </c>
      <c r="BH310" s="58" t="str">
        <f t="shared" si="156"/>
        <v/>
      </c>
      <c r="BI310" s="58" t="str">
        <f t="shared" si="157"/>
        <v/>
      </c>
      <c r="BJ310" s="58" t="str">
        <f t="shared" si="158"/>
        <v/>
      </c>
      <c r="BK310" s="58" t="str">
        <f t="shared" si="159"/>
        <v/>
      </c>
      <c r="BL310" s="58" t="str">
        <f t="shared" si="160"/>
        <v/>
      </c>
      <c r="BN310" s="58" t="str">
        <f t="shared" si="161"/>
        <v/>
      </c>
      <c r="BO310" s="58" t="str">
        <f t="shared" si="162"/>
        <v/>
      </c>
      <c r="BP310" s="58" t="str">
        <f t="shared" si="163"/>
        <v/>
      </c>
      <c r="BQ310" s="58" t="str">
        <f t="shared" si="164"/>
        <v/>
      </c>
      <c r="BR310" s="58" t="str">
        <f t="shared" si="165"/>
        <v/>
      </c>
    </row>
    <row r="311" spans="15:70" x14ac:dyDescent="0.2">
      <c r="O311" s="47" t="str">
        <f t="shared" si="148"/>
        <v/>
      </c>
      <c r="P311" s="53" t="str">
        <f t="shared" si="149"/>
        <v/>
      </c>
      <c r="Q311" s="169"/>
      <c r="R311" s="170"/>
      <c r="S311" s="170"/>
      <c r="T311" s="170"/>
      <c r="U311" s="171"/>
      <c r="V311" s="168"/>
      <c r="X311" s="47" t="str">
        <f t="shared" si="142"/>
        <v/>
      </c>
      <c r="Y311" s="53" t="str">
        <f t="shared" si="150"/>
        <v/>
      </c>
      <c r="Z311" s="169"/>
      <c r="AA311" s="170"/>
      <c r="AB311" s="170"/>
      <c r="AC311" s="170"/>
      <c r="AD311" s="171"/>
      <c r="AE311" s="168"/>
      <c r="AF311" s="54" t="str">
        <f t="shared" si="166"/>
        <v/>
      </c>
      <c r="AS311" s="56">
        <f t="shared" si="151"/>
        <v>0</v>
      </c>
      <c r="AT311" s="56">
        <f t="shared" si="152"/>
        <v>0</v>
      </c>
      <c r="AU311" s="56">
        <f t="shared" si="153"/>
        <v>0</v>
      </c>
      <c r="AV311" s="56">
        <f t="shared" si="154"/>
        <v>0</v>
      </c>
      <c r="AW311" s="56">
        <f t="shared" si="155"/>
        <v>0</v>
      </c>
      <c r="AX311" s="57">
        <f t="shared" si="167"/>
        <v>0</v>
      </c>
      <c r="AY311" s="57">
        <f>SUM($AX$7:AX311)</f>
        <v>0</v>
      </c>
      <c r="AZ311" s="56">
        <f t="shared" si="143"/>
        <v>0</v>
      </c>
      <c r="BA311" s="56">
        <f t="shared" si="144"/>
        <v>0</v>
      </c>
      <c r="BB311" s="56">
        <f t="shared" si="145"/>
        <v>0</v>
      </c>
      <c r="BC311" s="56">
        <f t="shared" si="146"/>
        <v>0</v>
      </c>
      <c r="BD311" s="56">
        <f t="shared" si="147"/>
        <v>0</v>
      </c>
      <c r="BE311" s="57">
        <f t="shared" si="168"/>
        <v>0</v>
      </c>
      <c r="BF311" s="57">
        <f>SUM($BE$7:BE311)</f>
        <v>0</v>
      </c>
      <c r="BH311" s="58" t="str">
        <f t="shared" si="156"/>
        <v/>
      </c>
      <c r="BI311" s="58" t="str">
        <f t="shared" si="157"/>
        <v/>
      </c>
      <c r="BJ311" s="58" t="str">
        <f t="shared" si="158"/>
        <v/>
      </c>
      <c r="BK311" s="58" t="str">
        <f t="shared" si="159"/>
        <v/>
      </c>
      <c r="BL311" s="58" t="str">
        <f t="shared" si="160"/>
        <v/>
      </c>
      <c r="BN311" s="58" t="str">
        <f t="shared" si="161"/>
        <v/>
      </c>
      <c r="BO311" s="58" t="str">
        <f t="shared" si="162"/>
        <v/>
      </c>
      <c r="BP311" s="58" t="str">
        <f t="shared" si="163"/>
        <v/>
      </c>
      <c r="BQ311" s="58" t="str">
        <f t="shared" si="164"/>
        <v/>
      </c>
      <c r="BR311" s="58" t="str">
        <f t="shared" si="165"/>
        <v/>
      </c>
    </row>
    <row r="312" spans="15:70" x14ac:dyDescent="0.2">
      <c r="O312" s="47" t="str">
        <f t="shared" si="148"/>
        <v/>
      </c>
      <c r="P312" s="53" t="str">
        <f t="shared" si="149"/>
        <v/>
      </c>
      <c r="Q312" s="169"/>
      <c r="R312" s="170"/>
      <c r="S312" s="170"/>
      <c r="T312" s="170"/>
      <c r="U312" s="171"/>
      <c r="V312" s="168"/>
      <c r="X312" s="47" t="str">
        <f t="shared" si="142"/>
        <v/>
      </c>
      <c r="Y312" s="53" t="str">
        <f t="shared" si="150"/>
        <v/>
      </c>
      <c r="Z312" s="169"/>
      <c r="AA312" s="170"/>
      <c r="AB312" s="170"/>
      <c r="AC312" s="170"/>
      <c r="AD312" s="171"/>
      <c r="AE312" s="168"/>
      <c r="AF312" s="54" t="str">
        <f t="shared" si="166"/>
        <v/>
      </c>
      <c r="AS312" s="56">
        <f t="shared" si="151"/>
        <v>0</v>
      </c>
      <c r="AT312" s="56">
        <f t="shared" si="152"/>
        <v>0</v>
      </c>
      <c r="AU312" s="56">
        <f t="shared" si="153"/>
        <v>0</v>
      </c>
      <c r="AV312" s="56">
        <f t="shared" si="154"/>
        <v>0</v>
      </c>
      <c r="AW312" s="56">
        <f t="shared" si="155"/>
        <v>0</v>
      </c>
      <c r="AX312" s="57">
        <f t="shared" si="167"/>
        <v>0</v>
      </c>
      <c r="AY312" s="57">
        <f>SUM($AX$7:AX312)</f>
        <v>0</v>
      </c>
      <c r="AZ312" s="56">
        <f t="shared" si="143"/>
        <v>0</v>
      </c>
      <c r="BA312" s="56">
        <f t="shared" si="144"/>
        <v>0</v>
      </c>
      <c r="BB312" s="56">
        <f t="shared" si="145"/>
        <v>0</v>
      </c>
      <c r="BC312" s="56">
        <f t="shared" si="146"/>
        <v>0</v>
      </c>
      <c r="BD312" s="56">
        <f t="shared" si="147"/>
        <v>0</v>
      </c>
      <c r="BE312" s="57">
        <f t="shared" si="168"/>
        <v>0</v>
      </c>
      <c r="BF312" s="57">
        <f>SUM($BE$7:BE312)</f>
        <v>0</v>
      </c>
      <c r="BH312" s="58" t="str">
        <f t="shared" si="156"/>
        <v/>
      </c>
      <c r="BI312" s="58" t="str">
        <f t="shared" si="157"/>
        <v/>
      </c>
      <c r="BJ312" s="58" t="str">
        <f t="shared" si="158"/>
        <v/>
      </c>
      <c r="BK312" s="58" t="str">
        <f t="shared" si="159"/>
        <v/>
      </c>
      <c r="BL312" s="58" t="str">
        <f t="shared" si="160"/>
        <v/>
      </c>
      <c r="BN312" s="58" t="str">
        <f t="shared" si="161"/>
        <v/>
      </c>
      <c r="BO312" s="58" t="str">
        <f t="shared" si="162"/>
        <v/>
      </c>
      <c r="BP312" s="58" t="str">
        <f t="shared" si="163"/>
        <v/>
      </c>
      <c r="BQ312" s="58" t="str">
        <f t="shared" si="164"/>
        <v/>
      </c>
      <c r="BR312" s="58" t="str">
        <f t="shared" si="165"/>
        <v/>
      </c>
    </row>
    <row r="313" spans="15:70" x14ac:dyDescent="0.2">
      <c r="O313" s="47" t="str">
        <f t="shared" si="148"/>
        <v/>
      </c>
      <c r="P313" s="53" t="str">
        <f t="shared" si="149"/>
        <v/>
      </c>
      <c r="Q313" s="169"/>
      <c r="R313" s="170"/>
      <c r="S313" s="170"/>
      <c r="T313" s="170"/>
      <c r="U313" s="171"/>
      <c r="V313" s="168"/>
      <c r="X313" s="47" t="str">
        <f t="shared" si="142"/>
        <v/>
      </c>
      <c r="Y313" s="53" t="str">
        <f t="shared" si="150"/>
        <v/>
      </c>
      <c r="Z313" s="169"/>
      <c r="AA313" s="170"/>
      <c r="AB313" s="170"/>
      <c r="AC313" s="170"/>
      <c r="AD313" s="171"/>
      <c r="AE313" s="168"/>
      <c r="AF313" s="54" t="str">
        <f t="shared" si="166"/>
        <v/>
      </c>
      <c r="AS313" s="56">
        <f t="shared" si="151"/>
        <v>0</v>
      </c>
      <c r="AT313" s="56">
        <f t="shared" si="152"/>
        <v>0</v>
      </c>
      <c r="AU313" s="56">
        <f t="shared" si="153"/>
        <v>0</v>
      </c>
      <c r="AV313" s="56">
        <f t="shared" si="154"/>
        <v>0</v>
      </c>
      <c r="AW313" s="56">
        <f t="shared" si="155"/>
        <v>0</v>
      </c>
      <c r="AX313" s="57">
        <f t="shared" si="167"/>
        <v>0</v>
      </c>
      <c r="AY313" s="57">
        <f>SUM($AX$7:AX313)</f>
        <v>0</v>
      </c>
      <c r="AZ313" s="56">
        <f t="shared" si="143"/>
        <v>0</v>
      </c>
      <c r="BA313" s="56">
        <f t="shared" si="144"/>
        <v>0</v>
      </c>
      <c r="BB313" s="56">
        <f t="shared" si="145"/>
        <v>0</v>
      </c>
      <c r="BC313" s="56">
        <f t="shared" si="146"/>
        <v>0</v>
      </c>
      <c r="BD313" s="56">
        <f t="shared" si="147"/>
        <v>0</v>
      </c>
      <c r="BE313" s="57">
        <f t="shared" si="168"/>
        <v>0</v>
      </c>
      <c r="BF313" s="57">
        <f>SUM($BE$7:BE313)</f>
        <v>0</v>
      </c>
      <c r="BH313" s="58" t="str">
        <f t="shared" si="156"/>
        <v/>
      </c>
      <c r="BI313" s="58" t="str">
        <f t="shared" si="157"/>
        <v/>
      </c>
      <c r="BJ313" s="58" t="str">
        <f t="shared" si="158"/>
        <v/>
      </c>
      <c r="BK313" s="58" t="str">
        <f t="shared" si="159"/>
        <v/>
      </c>
      <c r="BL313" s="58" t="str">
        <f t="shared" si="160"/>
        <v/>
      </c>
      <c r="BN313" s="58" t="str">
        <f t="shared" si="161"/>
        <v/>
      </c>
      <c r="BO313" s="58" t="str">
        <f t="shared" si="162"/>
        <v/>
      </c>
      <c r="BP313" s="58" t="str">
        <f t="shared" si="163"/>
        <v/>
      </c>
      <c r="BQ313" s="58" t="str">
        <f t="shared" si="164"/>
        <v/>
      </c>
      <c r="BR313" s="58" t="str">
        <f t="shared" si="165"/>
        <v/>
      </c>
    </row>
    <row r="314" spans="15:70" x14ac:dyDescent="0.2">
      <c r="O314" s="47" t="str">
        <f t="shared" si="148"/>
        <v/>
      </c>
      <c r="P314" s="53" t="str">
        <f t="shared" si="149"/>
        <v/>
      </c>
      <c r="Q314" s="169"/>
      <c r="R314" s="170"/>
      <c r="S314" s="170"/>
      <c r="T314" s="170"/>
      <c r="U314" s="171"/>
      <c r="V314" s="168"/>
      <c r="X314" s="47" t="str">
        <f t="shared" si="142"/>
        <v/>
      </c>
      <c r="Y314" s="53" t="str">
        <f t="shared" si="150"/>
        <v/>
      </c>
      <c r="Z314" s="169"/>
      <c r="AA314" s="170"/>
      <c r="AB314" s="170"/>
      <c r="AC314" s="170"/>
      <c r="AD314" s="171"/>
      <c r="AE314" s="168"/>
      <c r="AF314" s="54" t="str">
        <f t="shared" si="166"/>
        <v/>
      </c>
      <c r="AS314" s="56">
        <f t="shared" si="151"/>
        <v>0</v>
      </c>
      <c r="AT314" s="56">
        <f t="shared" si="152"/>
        <v>0</v>
      </c>
      <c r="AU314" s="56">
        <f t="shared" si="153"/>
        <v>0</v>
      </c>
      <c r="AV314" s="56">
        <f t="shared" si="154"/>
        <v>0</v>
      </c>
      <c r="AW314" s="56">
        <f t="shared" si="155"/>
        <v>0</v>
      </c>
      <c r="AX314" s="57">
        <f t="shared" si="167"/>
        <v>0</v>
      </c>
      <c r="AY314" s="57">
        <f>SUM($AX$7:AX314)</f>
        <v>0</v>
      </c>
      <c r="AZ314" s="56">
        <f t="shared" si="143"/>
        <v>0</v>
      </c>
      <c r="BA314" s="56">
        <f t="shared" si="144"/>
        <v>0</v>
      </c>
      <c r="BB314" s="56">
        <f t="shared" si="145"/>
        <v>0</v>
      </c>
      <c r="BC314" s="56">
        <f t="shared" si="146"/>
        <v>0</v>
      </c>
      <c r="BD314" s="56">
        <f t="shared" si="147"/>
        <v>0</v>
      </c>
      <c r="BE314" s="57">
        <f t="shared" si="168"/>
        <v>0</v>
      </c>
      <c r="BF314" s="57">
        <f>SUM($BE$7:BE314)</f>
        <v>0</v>
      </c>
      <c r="BH314" s="58" t="str">
        <f t="shared" si="156"/>
        <v/>
      </c>
      <c r="BI314" s="58" t="str">
        <f t="shared" si="157"/>
        <v/>
      </c>
      <c r="BJ314" s="58" t="str">
        <f t="shared" si="158"/>
        <v/>
      </c>
      <c r="BK314" s="58" t="str">
        <f t="shared" si="159"/>
        <v/>
      </c>
      <c r="BL314" s="58" t="str">
        <f t="shared" si="160"/>
        <v/>
      </c>
      <c r="BN314" s="58" t="str">
        <f t="shared" si="161"/>
        <v/>
      </c>
      <c r="BO314" s="58" t="str">
        <f t="shared" si="162"/>
        <v/>
      </c>
      <c r="BP314" s="58" t="str">
        <f t="shared" si="163"/>
        <v/>
      </c>
      <c r="BQ314" s="58" t="str">
        <f t="shared" si="164"/>
        <v/>
      </c>
      <c r="BR314" s="58" t="str">
        <f t="shared" si="165"/>
        <v/>
      </c>
    </row>
    <row r="315" spans="15:70" x14ac:dyDescent="0.2">
      <c r="O315" s="47" t="str">
        <f t="shared" si="148"/>
        <v/>
      </c>
      <c r="P315" s="53" t="str">
        <f t="shared" si="149"/>
        <v/>
      </c>
      <c r="Q315" s="169"/>
      <c r="R315" s="170"/>
      <c r="S315" s="170"/>
      <c r="T315" s="170"/>
      <c r="U315" s="171"/>
      <c r="V315" s="168"/>
      <c r="X315" s="47" t="str">
        <f t="shared" si="142"/>
        <v/>
      </c>
      <c r="Y315" s="53" t="str">
        <f t="shared" si="150"/>
        <v/>
      </c>
      <c r="Z315" s="169"/>
      <c r="AA315" s="170"/>
      <c r="AB315" s="170"/>
      <c r="AC315" s="170"/>
      <c r="AD315" s="171"/>
      <c r="AE315" s="168"/>
      <c r="AF315" s="54" t="str">
        <f t="shared" si="166"/>
        <v/>
      </c>
      <c r="AS315" s="56">
        <f t="shared" si="151"/>
        <v>0</v>
      </c>
      <c r="AT315" s="56">
        <f t="shared" si="152"/>
        <v>0</v>
      </c>
      <c r="AU315" s="56">
        <f t="shared" si="153"/>
        <v>0</v>
      </c>
      <c r="AV315" s="56">
        <f t="shared" si="154"/>
        <v>0</v>
      </c>
      <c r="AW315" s="56">
        <f t="shared" si="155"/>
        <v>0</v>
      </c>
      <c r="AX315" s="57">
        <f t="shared" si="167"/>
        <v>0</v>
      </c>
      <c r="AY315" s="57">
        <f>SUM($AX$7:AX315)</f>
        <v>0</v>
      </c>
      <c r="AZ315" s="56">
        <f t="shared" si="143"/>
        <v>0</v>
      </c>
      <c r="BA315" s="56">
        <f t="shared" si="144"/>
        <v>0</v>
      </c>
      <c r="BB315" s="56">
        <f t="shared" si="145"/>
        <v>0</v>
      </c>
      <c r="BC315" s="56">
        <f t="shared" si="146"/>
        <v>0</v>
      </c>
      <c r="BD315" s="56">
        <f t="shared" si="147"/>
        <v>0</v>
      </c>
      <c r="BE315" s="57">
        <f t="shared" si="168"/>
        <v>0</v>
      </c>
      <c r="BF315" s="57">
        <f>SUM($BE$7:BE315)</f>
        <v>0</v>
      </c>
      <c r="BH315" s="58" t="str">
        <f t="shared" si="156"/>
        <v/>
      </c>
      <c r="BI315" s="58" t="str">
        <f t="shared" si="157"/>
        <v/>
      </c>
      <c r="BJ315" s="58" t="str">
        <f t="shared" si="158"/>
        <v/>
      </c>
      <c r="BK315" s="58" t="str">
        <f t="shared" si="159"/>
        <v/>
      </c>
      <c r="BL315" s="58" t="str">
        <f t="shared" si="160"/>
        <v/>
      </c>
      <c r="BN315" s="58" t="str">
        <f t="shared" si="161"/>
        <v/>
      </c>
      <c r="BO315" s="58" t="str">
        <f t="shared" si="162"/>
        <v/>
      </c>
      <c r="BP315" s="58" t="str">
        <f t="shared" si="163"/>
        <v/>
      </c>
      <c r="BQ315" s="58" t="str">
        <f t="shared" si="164"/>
        <v/>
      </c>
      <c r="BR315" s="58" t="str">
        <f t="shared" si="165"/>
        <v/>
      </c>
    </row>
    <row r="316" spans="15:70" x14ac:dyDescent="0.2">
      <c r="O316" s="47" t="str">
        <f t="shared" si="148"/>
        <v/>
      </c>
      <c r="P316" s="53" t="str">
        <f t="shared" si="149"/>
        <v/>
      </c>
      <c r="Q316" s="169"/>
      <c r="R316" s="170"/>
      <c r="S316" s="170"/>
      <c r="T316" s="170"/>
      <c r="U316" s="171"/>
      <c r="V316" s="168"/>
      <c r="X316" s="47" t="str">
        <f t="shared" si="142"/>
        <v/>
      </c>
      <c r="Y316" s="53" t="str">
        <f t="shared" si="150"/>
        <v/>
      </c>
      <c r="Z316" s="169"/>
      <c r="AA316" s="170"/>
      <c r="AB316" s="170"/>
      <c r="AC316" s="170"/>
      <c r="AD316" s="171"/>
      <c r="AE316" s="168"/>
      <c r="AF316" s="54" t="str">
        <f t="shared" si="166"/>
        <v/>
      </c>
      <c r="AS316" s="56">
        <f t="shared" si="151"/>
        <v>0</v>
      </c>
      <c r="AT316" s="56">
        <f t="shared" si="152"/>
        <v>0</v>
      </c>
      <c r="AU316" s="56">
        <f t="shared" si="153"/>
        <v>0</v>
      </c>
      <c r="AV316" s="56">
        <f t="shared" si="154"/>
        <v>0</v>
      </c>
      <c r="AW316" s="56">
        <f t="shared" si="155"/>
        <v>0</v>
      </c>
      <c r="AX316" s="57">
        <f t="shared" si="167"/>
        <v>0</v>
      </c>
      <c r="AY316" s="57">
        <f>SUM($AX$7:AX316)</f>
        <v>0</v>
      </c>
      <c r="AZ316" s="56">
        <f t="shared" si="143"/>
        <v>0</v>
      </c>
      <c r="BA316" s="56">
        <f t="shared" si="144"/>
        <v>0</v>
      </c>
      <c r="BB316" s="56">
        <f t="shared" si="145"/>
        <v>0</v>
      </c>
      <c r="BC316" s="56">
        <f t="shared" si="146"/>
        <v>0</v>
      </c>
      <c r="BD316" s="56">
        <f t="shared" si="147"/>
        <v>0</v>
      </c>
      <c r="BE316" s="57">
        <f t="shared" si="168"/>
        <v>0</v>
      </c>
      <c r="BF316" s="57">
        <f>SUM($BE$7:BE316)</f>
        <v>0</v>
      </c>
      <c r="BH316" s="58" t="str">
        <f t="shared" si="156"/>
        <v/>
      </c>
      <c r="BI316" s="58" t="str">
        <f t="shared" si="157"/>
        <v/>
      </c>
      <c r="BJ316" s="58" t="str">
        <f t="shared" si="158"/>
        <v/>
      </c>
      <c r="BK316" s="58" t="str">
        <f t="shared" si="159"/>
        <v/>
      </c>
      <c r="BL316" s="58" t="str">
        <f t="shared" si="160"/>
        <v/>
      </c>
      <c r="BN316" s="58" t="str">
        <f t="shared" si="161"/>
        <v/>
      </c>
      <c r="BO316" s="58" t="str">
        <f t="shared" si="162"/>
        <v/>
      </c>
      <c r="BP316" s="58" t="str">
        <f t="shared" si="163"/>
        <v/>
      </c>
      <c r="BQ316" s="58" t="str">
        <f t="shared" si="164"/>
        <v/>
      </c>
      <c r="BR316" s="58" t="str">
        <f t="shared" si="165"/>
        <v/>
      </c>
    </row>
    <row r="317" spans="15:70" x14ac:dyDescent="0.2">
      <c r="O317" s="47" t="str">
        <f t="shared" si="148"/>
        <v/>
      </c>
      <c r="P317" s="53" t="str">
        <f t="shared" si="149"/>
        <v/>
      </c>
      <c r="Q317" s="169"/>
      <c r="R317" s="170"/>
      <c r="S317" s="170"/>
      <c r="T317" s="170"/>
      <c r="U317" s="171"/>
      <c r="V317" s="168"/>
      <c r="X317" s="47" t="str">
        <f t="shared" si="142"/>
        <v/>
      </c>
      <c r="Y317" s="53" t="str">
        <f t="shared" si="150"/>
        <v/>
      </c>
      <c r="Z317" s="169"/>
      <c r="AA317" s="170"/>
      <c r="AB317" s="170"/>
      <c r="AC317" s="170"/>
      <c r="AD317" s="171"/>
      <c r="AE317" s="168"/>
      <c r="AF317" s="54" t="str">
        <f t="shared" si="166"/>
        <v/>
      </c>
      <c r="AS317" s="56">
        <f t="shared" si="151"/>
        <v>0</v>
      </c>
      <c r="AT317" s="56">
        <f t="shared" si="152"/>
        <v>0</v>
      </c>
      <c r="AU317" s="56">
        <f t="shared" si="153"/>
        <v>0</v>
      </c>
      <c r="AV317" s="56">
        <f t="shared" si="154"/>
        <v>0</v>
      </c>
      <c r="AW317" s="56">
        <f t="shared" si="155"/>
        <v>0</v>
      </c>
      <c r="AX317" s="57">
        <f t="shared" si="167"/>
        <v>0</v>
      </c>
      <c r="AY317" s="57">
        <f>SUM($AX$7:AX317)</f>
        <v>0</v>
      </c>
      <c r="AZ317" s="56">
        <f t="shared" si="143"/>
        <v>0</v>
      </c>
      <c r="BA317" s="56">
        <f t="shared" si="144"/>
        <v>0</v>
      </c>
      <c r="BB317" s="56">
        <f t="shared" si="145"/>
        <v>0</v>
      </c>
      <c r="BC317" s="56">
        <f t="shared" si="146"/>
        <v>0</v>
      </c>
      <c r="BD317" s="56">
        <f t="shared" si="147"/>
        <v>0</v>
      </c>
      <c r="BE317" s="57">
        <f t="shared" si="168"/>
        <v>0</v>
      </c>
      <c r="BF317" s="57">
        <f>SUM($BE$7:BE317)</f>
        <v>0</v>
      </c>
      <c r="BH317" s="58" t="str">
        <f t="shared" si="156"/>
        <v/>
      </c>
      <c r="BI317" s="58" t="str">
        <f t="shared" si="157"/>
        <v/>
      </c>
      <c r="BJ317" s="58" t="str">
        <f t="shared" si="158"/>
        <v/>
      </c>
      <c r="BK317" s="58" t="str">
        <f t="shared" si="159"/>
        <v/>
      </c>
      <c r="BL317" s="58" t="str">
        <f t="shared" si="160"/>
        <v/>
      </c>
      <c r="BN317" s="58" t="str">
        <f t="shared" si="161"/>
        <v/>
      </c>
      <c r="BO317" s="58" t="str">
        <f t="shared" si="162"/>
        <v/>
      </c>
      <c r="BP317" s="58" t="str">
        <f t="shared" si="163"/>
        <v/>
      </c>
      <c r="BQ317" s="58" t="str">
        <f t="shared" si="164"/>
        <v/>
      </c>
      <c r="BR317" s="58" t="str">
        <f t="shared" si="165"/>
        <v/>
      </c>
    </row>
    <row r="318" spans="15:70" x14ac:dyDescent="0.2">
      <c r="O318" s="47" t="str">
        <f t="shared" si="148"/>
        <v/>
      </c>
      <c r="P318" s="53" t="str">
        <f t="shared" si="149"/>
        <v/>
      </c>
      <c r="Q318" s="169"/>
      <c r="R318" s="170"/>
      <c r="S318" s="170"/>
      <c r="T318" s="170"/>
      <c r="U318" s="171"/>
      <c r="V318" s="168"/>
      <c r="X318" s="47" t="str">
        <f t="shared" si="142"/>
        <v/>
      </c>
      <c r="Y318" s="53" t="str">
        <f t="shared" si="150"/>
        <v/>
      </c>
      <c r="Z318" s="169"/>
      <c r="AA318" s="170"/>
      <c r="AB318" s="170"/>
      <c r="AC318" s="170"/>
      <c r="AD318" s="171"/>
      <c r="AE318" s="168"/>
      <c r="AF318" s="54" t="str">
        <f t="shared" si="166"/>
        <v/>
      </c>
      <c r="AS318" s="56">
        <f t="shared" si="151"/>
        <v>0</v>
      </c>
      <c r="AT318" s="56">
        <f t="shared" si="152"/>
        <v>0</v>
      </c>
      <c r="AU318" s="56">
        <f t="shared" si="153"/>
        <v>0</v>
      </c>
      <c r="AV318" s="56">
        <f t="shared" si="154"/>
        <v>0</v>
      </c>
      <c r="AW318" s="56">
        <f t="shared" si="155"/>
        <v>0</v>
      </c>
      <c r="AX318" s="57">
        <f t="shared" si="167"/>
        <v>0</v>
      </c>
      <c r="AY318" s="57">
        <f>SUM($AX$7:AX318)</f>
        <v>0</v>
      </c>
      <c r="AZ318" s="56">
        <f t="shared" si="143"/>
        <v>0</v>
      </c>
      <c r="BA318" s="56">
        <f t="shared" si="144"/>
        <v>0</v>
      </c>
      <c r="BB318" s="56">
        <f t="shared" si="145"/>
        <v>0</v>
      </c>
      <c r="BC318" s="56">
        <f t="shared" si="146"/>
        <v>0</v>
      </c>
      <c r="BD318" s="56">
        <f t="shared" si="147"/>
        <v>0</v>
      </c>
      <c r="BE318" s="57">
        <f t="shared" si="168"/>
        <v>0</v>
      </c>
      <c r="BF318" s="57">
        <f>SUM($BE$7:BE318)</f>
        <v>0</v>
      </c>
      <c r="BH318" s="58" t="str">
        <f t="shared" si="156"/>
        <v/>
      </c>
      <c r="BI318" s="58" t="str">
        <f t="shared" si="157"/>
        <v/>
      </c>
      <c r="BJ318" s="58" t="str">
        <f t="shared" si="158"/>
        <v/>
      </c>
      <c r="BK318" s="58" t="str">
        <f t="shared" si="159"/>
        <v/>
      </c>
      <c r="BL318" s="58" t="str">
        <f t="shared" si="160"/>
        <v/>
      </c>
      <c r="BN318" s="58" t="str">
        <f t="shared" si="161"/>
        <v/>
      </c>
      <c r="BO318" s="58" t="str">
        <f t="shared" si="162"/>
        <v/>
      </c>
      <c r="BP318" s="58" t="str">
        <f t="shared" si="163"/>
        <v/>
      </c>
      <c r="BQ318" s="58" t="str">
        <f t="shared" si="164"/>
        <v/>
      </c>
      <c r="BR318" s="58" t="str">
        <f t="shared" si="165"/>
        <v/>
      </c>
    </row>
    <row r="319" spans="15:70" x14ac:dyDescent="0.2">
      <c r="O319" s="47" t="str">
        <f t="shared" si="148"/>
        <v/>
      </c>
      <c r="P319" s="53" t="str">
        <f t="shared" si="149"/>
        <v/>
      </c>
      <c r="Q319" s="169"/>
      <c r="R319" s="170"/>
      <c r="S319" s="170"/>
      <c r="T319" s="170"/>
      <c r="U319" s="171"/>
      <c r="V319" s="168"/>
      <c r="X319" s="47" t="str">
        <f t="shared" si="142"/>
        <v/>
      </c>
      <c r="Y319" s="53" t="str">
        <f t="shared" si="150"/>
        <v/>
      </c>
      <c r="Z319" s="169"/>
      <c r="AA319" s="170"/>
      <c r="AB319" s="170"/>
      <c r="AC319" s="170"/>
      <c r="AD319" s="171"/>
      <c r="AE319" s="168"/>
      <c r="AF319" s="54" t="str">
        <f t="shared" si="166"/>
        <v/>
      </c>
      <c r="AS319" s="56">
        <f t="shared" si="151"/>
        <v>0</v>
      </c>
      <c r="AT319" s="56">
        <f t="shared" si="152"/>
        <v>0</v>
      </c>
      <c r="AU319" s="56">
        <f t="shared" si="153"/>
        <v>0</v>
      </c>
      <c r="AV319" s="56">
        <f t="shared" si="154"/>
        <v>0</v>
      </c>
      <c r="AW319" s="56">
        <f t="shared" si="155"/>
        <v>0</v>
      </c>
      <c r="AX319" s="57">
        <f t="shared" si="167"/>
        <v>0</v>
      </c>
      <c r="AY319" s="57">
        <f>SUM($AX$7:AX319)</f>
        <v>0</v>
      </c>
      <c r="AZ319" s="56">
        <f t="shared" si="143"/>
        <v>0</v>
      </c>
      <c r="BA319" s="56">
        <f t="shared" si="144"/>
        <v>0</v>
      </c>
      <c r="BB319" s="56">
        <f t="shared" si="145"/>
        <v>0</v>
      </c>
      <c r="BC319" s="56">
        <f t="shared" si="146"/>
        <v>0</v>
      </c>
      <c r="BD319" s="56">
        <f t="shared" si="147"/>
        <v>0</v>
      </c>
      <c r="BE319" s="57">
        <f t="shared" si="168"/>
        <v>0</v>
      </c>
      <c r="BF319" s="57">
        <f>SUM($BE$7:BE319)</f>
        <v>0</v>
      </c>
      <c r="BH319" s="58" t="str">
        <f t="shared" si="156"/>
        <v/>
      </c>
      <c r="BI319" s="58" t="str">
        <f t="shared" si="157"/>
        <v/>
      </c>
      <c r="BJ319" s="58" t="str">
        <f t="shared" si="158"/>
        <v/>
      </c>
      <c r="BK319" s="58" t="str">
        <f t="shared" si="159"/>
        <v/>
      </c>
      <c r="BL319" s="58" t="str">
        <f t="shared" si="160"/>
        <v/>
      </c>
      <c r="BN319" s="58" t="str">
        <f t="shared" si="161"/>
        <v/>
      </c>
      <c r="BO319" s="58" t="str">
        <f t="shared" si="162"/>
        <v/>
      </c>
      <c r="BP319" s="58" t="str">
        <f t="shared" si="163"/>
        <v/>
      </c>
      <c r="BQ319" s="58" t="str">
        <f t="shared" si="164"/>
        <v/>
      </c>
      <c r="BR319" s="58" t="str">
        <f t="shared" si="165"/>
        <v/>
      </c>
    </row>
    <row r="320" spans="15:70" x14ac:dyDescent="0.2">
      <c r="O320" s="47" t="str">
        <f t="shared" si="148"/>
        <v/>
      </c>
      <c r="P320" s="53" t="str">
        <f t="shared" si="149"/>
        <v/>
      </c>
      <c r="Q320" s="169"/>
      <c r="R320" s="170"/>
      <c r="S320" s="170"/>
      <c r="T320" s="170"/>
      <c r="U320" s="171"/>
      <c r="V320" s="168"/>
      <c r="X320" s="47" t="str">
        <f t="shared" si="142"/>
        <v/>
      </c>
      <c r="Y320" s="53" t="str">
        <f t="shared" si="150"/>
        <v/>
      </c>
      <c r="Z320" s="169"/>
      <c r="AA320" s="170"/>
      <c r="AB320" s="170"/>
      <c r="AC320" s="170"/>
      <c r="AD320" s="171"/>
      <c r="AE320" s="168"/>
      <c r="AF320" s="54" t="str">
        <f t="shared" si="166"/>
        <v/>
      </c>
      <c r="AS320" s="56">
        <f t="shared" si="151"/>
        <v>0</v>
      </c>
      <c r="AT320" s="56">
        <f t="shared" si="152"/>
        <v>0</v>
      </c>
      <c r="AU320" s="56">
        <f t="shared" si="153"/>
        <v>0</v>
      </c>
      <c r="AV320" s="56">
        <f t="shared" si="154"/>
        <v>0</v>
      </c>
      <c r="AW320" s="56">
        <f t="shared" si="155"/>
        <v>0</v>
      </c>
      <c r="AX320" s="57">
        <f t="shared" si="167"/>
        <v>0</v>
      </c>
      <c r="AY320" s="57">
        <f>SUM($AX$7:AX320)</f>
        <v>0</v>
      </c>
      <c r="AZ320" s="56">
        <f t="shared" si="143"/>
        <v>0</v>
      </c>
      <c r="BA320" s="56">
        <f t="shared" si="144"/>
        <v>0</v>
      </c>
      <c r="BB320" s="56">
        <f t="shared" si="145"/>
        <v>0</v>
      </c>
      <c r="BC320" s="56">
        <f t="shared" si="146"/>
        <v>0</v>
      </c>
      <c r="BD320" s="56">
        <f t="shared" si="147"/>
        <v>0</v>
      </c>
      <c r="BE320" s="57">
        <f t="shared" si="168"/>
        <v>0</v>
      </c>
      <c r="BF320" s="57">
        <f>SUM($BE$7:BE320)</f>
        <v>0</v>
      </c>
      <c r="BH320" s="58" t="str">
        <f t="shared" si="156"/>
        <v/>
      </c>
      <c r="BI320" s="58" t="str">
        <f t="shared" si="157"/>
        <v/>
      </c>
      <c r="BJ320" s="58" t="str">
        <f t="shared" si="158"/>
        <v/>
      </c>
      <c r="BK320" s="58" t="str">
        <f t="shared" si="159"/>
        <v/>
      </c>
      <c r="BL320" s="58" t="str">
        <f t="shared" si="160"/>
        <v/>
      </c>
      <c r="BN320" s="58" t="str">
        <f t="shared" si="161"/>
        <v/>
      </c>
      <c r="BO320" s="58" t="str">
        <f t="shared" si="162"/>
        <v/>
      </c>
      <c r="BP320" s="58" t="str">
        <f t="shared" si="163"/>
        <v/>
      </c>
      <c r="BQ320" s="58" t="str">
        <f t="shared" si="164"/>
        <v/>
      </c>
      <c r="BR320" s="58" t="str">
        <f t="shared" si="165"/>
        <v/>
      </c>
    </row>
    <row r="321" spans="15:70" x14ac:dyDescent="0.2">
      <c r="O321" s="47" t="str">
        <f t="shared" si="148"/>
        <v/>
      </c>
      <c r="P321" s="53" t="str">
        <f t="shared" si="149"/>
        <v/>
      </c>
      <c r="Q321" s="169"/>
      <c r="R321" s="170"/>
      <c r="S321" s="170"/>
      <c r="T321" s="170"/>
      <c r="U321" s="171"/>
      <c r="V321" s="168"/>
      <c r="X321" s="47" t="str">
        <f t="shared" si="142"/>
        <v/>
      </c>
      <c r="Y321" s="53" t="str">
        <f t="shared" si="150"/>
        <v/>
      </c>
      <c r="Z321" s="169"/>
      <c r="AA321" s="170"/>
      <c r="AB321" s="170"/>
      <c r="AC321" s="170"/>
      <c r="AD321" s="171"/>
      <c r="AE321" s="168"/>
      <c r="AF321" s="54" t="str">
        <f t="shared" si="166"/>
        <v/>
      </c>
      <c r="AS321" s="56">
        <f t="shared" si="151"/>
        <v>0</v>
      </c>
      <c r="AT321" s="56">
        <f t="shared" si="152"/>
        <v>0</v>
      </c>
      <c r="AU321" s="56">
        <f t="shared" si="153"/>
        <v>0</v>
      </c>
      <c r="AV321" s="56">
        <f t="shared" si="154"/>
        <v>0</v>
      </c>
      <c r="AW321" s="56">
        <f t="shared" si="155"/>
        <v>0</v>
      </c>
      <c r="AX321" s="57">
        <f t="shared" si="167"/>
        <v>0</v>
      </c>
      <c r="AY321" s="57">
        <f>SUM($AX$7:AX321)</f>
        <v>0</v>
      </c>
      <c r="AZ321" s="56">
        <f t="shared" si="143"/>
        <v>0</v>
      </c>
      <c r="BA321" s="56">
        <f t="shared" si="144"/>
        <v>0</v>
      </c>
      <c r="BB321" s="56">
        <f t="shared" si="145"/>
        <v>0</v>
      </c>
      <c r="BC321" s="56">
        <f t="shared" si="146"/>
        <v>0</v>
      </c>
      <c r="BD321" s="56">
        <f t="shared" si="147"/>
        <v>0</v>
      </c>
      <c r="BE321" s="57">
        <f t="shared" si="168"/>
        <v>0</v>
      </c>
      <c r="BF321" s="57">
        <f>SUM($BE$7:BE321)</f>
        <v>0</v>
      </c>
      <c r="BH321" s="58" t="str">
        <f t="shared" si="156"/>
        <v/>
      </c>
      <c r="BI321" s="58" t="str">
        <f t="shared" si="157"/>
        <v/>
      </c>
      <c r="BJ321" s="58" t="str">
        <f t="shared" si="158"/>
        <v/>
      </c>
      <c r="BK321" s="58" t="str">
        <f t="shared" si="159"/>
        <v/>
      </c>
      <c r="BL321" s="58" t="str">
        <f t="shared" si="160"/>
        <v/>
      </c>
      <c r="BN321" s="58" t="str">
        <f t="shared" si="161"/>
        <v/>
      </c>
      <c r="BO321" s="58" t="str">
        <f t="shared" si="162"/>
        <v/>
      </c>
      <c r="BP321" s="58" t="str">
        <f t="shared" si="163"/>
        <v/>
      </c>
      <c r="BQ321" s="58" t="str">
        <f t="shared" si="164"/>
        <v/>
      </c>
      <c r="BR321" s="58" t="str">
        <f t="shared" si="165"/>
        <v/>
      </c>
    </row>
    <row r="322" spans="15:70" x14ac:dyDescent="0.2">
      <c r="O322" s="47" t="str">
        <f t="shared" si="148"/>
        <v/>
      </c>
      <c r="P322" s="53" t="str">
        <f t="shared" si="149"/>
        <v/>
      </c>
      <c r="Q322" s="169"/>
      <c r="R322" s="170"/>
      <c r="S322" s="170"/>
      <c r="T322" s="170"/>
      <c r="U322" s="171"/>
      <c r="V322" s="168"/>
      <c r="X322" s="47" t="str">
        <f t="shared" si="142"/>
        <v/>
      </c>
      <c r="Y322" s="53" t="str">
        <f t="shared" si="150"/>
        <v/>
      </c>
      <c r="Z322" s="169"/>
      <c r="AA322" s="170"/>
      <c r="AB322" s="170"/>
      <c r="AC322" s="170"/>
      <c r="AD322" s="171"/>
      <c r="AE322" s="168"/>
      <c r="AF322" s="54" t="str">
        <f t="shared" si="166"/>
        <v/>
      </c>
      <c r="AS322" s="56">
        <f t="shared" si="151"/>
        <v>0</v>
      </c>
      <c r="AT322" s="56">
        <f t="shared" si="152"/>
        <v>0</v>
      </c>
      <c r="AU322" s="56">
        <f t="shared" si="153"/>
        <v>0</v>
      </c>
      <c r="AV322" s="56">
        <f t="shared" si="154"/>
        <v>0</v>
      </c>
      <c r="AW322" s="56">
        <f t="shared" si="155"/>
        <v>0</v>
      </c>
      <c r="AX322" s="57">
        <f t="shared" si="167"/>
        <v>0</v>
      </c>
      <c r="AY322" s="57">
        <f>SUM($AX$7:AX322)</f>
        <v>0</v>
      </c>
      <c r="AZ322" s="56">
        <f t="shared" si="143"/>
        <v>0</v>
      </c>
      <c r="BA322" s="56">
        <f t="shared" si="144"/>
        <v>0</v>
      </c>
      <c r="BB322" s="56">
        <f t="shared" si="145"/>
        <v>0</v>
      </c>
      <c r="BC322" s="56">
        <f t="shared" si="146"/>
        <v>0</v>
      </c>
      <c r="BD322" s="56">
        <f t="shared" si="147"/>
        <v>0</v>
      </c>
      <c r="BE322" s="57">
        <f t="shared" si="168"/>
        <v>0</v>
      </c>
      <c r="BF322" s="57">
        <f>SUM($BE$7:BE322)</f>
        <v>0</v>
      </c>
      <c r="BH322" s="58" t="str">
        <f t="shared" si="156"/>
        <v/>
      </c>
      <c r="BI322" s="58" t="str">
        <f t="shared" si="157"/>
        <v/>
      </c>
      <c r="BJ322" s="58" t="str">
        <f t="shared" si="158"/>
        <v/>
      </c>
      <c r="BK322" s="58" t="str">
        <f t="shared" si="159"/>
        <v/>
      </c>
      <c r="BL322" s="58" t="str">
        <f t="shared" si="160"/>
        <v/>
      </c>
      <c r="BN322" s="58" t="str">
        <f t="shared" si="161"/>
        <v/>
      </c>
      <c r="BO322" s="58" t="str">
        <f t="shared" si="162"/>
        <v/>
      </c>
      <c r="BP322" s="58" t="str">
        <f t="shared" si="163"/>
        <v/>
      </c>
      <c r="BQ322" s="58" t="str">
        <f t="shared" si="164"/>
        <v/>
      </c>
      <c r="BR322" s="58" t="str">
        <f t="shared" si="165"/>
        <v/>
      </c>
    </row>
    <row r="323" spans="15:70" x14ac:dyDescent="0.2">
      <c r="O323" s="47" t="str">
        <f t="shared" si="148"/>
        <v/>
      </c>
      <c r="P323" s="53" t="str">
        <f t="shared" si="149"/>
        <v/>
      </c>
      <c r="Q323" s="169"/>
      <c r="R323" s="170"/>
      <c r="S323" s="170"/>
      <c r="T323" s="170"/>
      <c r="U323" s="171"/>
      <c r="V323" s="168"/>
      <c r="X323" s="47" t="str">
        <f t="shared" si="142"/>
        <v/>
      </c>
      <c r="Y323" s="53" t="str">
        <f t="shared" si="150"/>
        <v/>
      </c>
      <c r="Z323" s="169"/>
      <c r="AA323" s="170"/>
      <c r="AB323" s="170"/>
      <c r="AC323" s="170"/>
      <c r="AD323" s="171"/>
      <c r="AE323" s="168"/>
      <c r="AF323" s="54" t="str">
        <f t="shared" si="166"/>
        <v/>
      </c>
      <c r="AS323" s="56">
        <f t="shared" si="151"/>
        <v>0</v>
      </c>
      <c r="AT323" s="56">
        <f t="shared" si="152"/>
        <v>0</v>
      </c>
      <c r="AU323" s="56">
        <f t="shared" si="153"/>
        <v>0</v>
      </c>
      <c r="AV323" s="56">
        <f t="shared" si="154"/>
        <v>0</v>
      </c>
      <c r="AW323" s="56">
        <f t="shared" si="155"/>
        <v>0</v>
      </c>
      <c r="AX323" s="57">
        <f t="shared" si="167"/>
        <v>0</v>
      </c>
      <c r="AY323" s="57">
        <f>SUM($AX$7:AX323)</f>
        <v>0</v>
      </c>
      <c r="AZ323" s="56">
        <f t="shared" si="143"/>
        <v>0</v>
      </c>
      <c r="BA323" s="56">
        <f t="shared" si="144"/>
        <v>0</v>
      </c>
      <c r="BB323" s="56">
        <f t="shared" si="145"/>
        <v>0</v>
      </c>
      <c r="BC323" s="56">
        <f t="shared" si="146"/>
        <v>0</v>
      </c>
      <c r="BD323" s="56">
        <f t="shared" si="147"/>
        <v>0</v>
      </c>
      <c r="BE323" s="57">
        <f t="shared" si="168"/>
        <v>0</v>
      </c>
      <c r="BF323" s="57">
        <f>SUM($BE$7:BE323)</f>
        <v>0</v>
      </c>
      <c r="BH323" s="58" t="str">
        <f t="shared" si="156"/>
        <v/>
      </c>
      <c r="BI323" s="58" t="str">
        <f t="shared" si="157"/>
        <v/>
      </c>
      <c r="BJ323" s="58" t="str">
        <f t="shared" si="158"/>
        <v/>
      </c>
      <c r="BK323" s="58" t="str">
        <f t="shared" si="159"/>
        <v/>
      </c>
      <c r="BL323" s="58" t="str">
        <f t="shared" si="160"/>
        <v/>
      </c>
      <c r="BN323" s="58" t="str">
        <f t="shared" si="161"/>
        <v/>
      </c>
      <c r="BO323" s="58" t="str">
        <f t="shared" si="162"/>
        <v/>
      </c>
      <c r="BP323" s="58" t="str">
        <f t="shared" si="163"/>
        <v/>
      </c>
      <c r="BQ323" s="58" t="str">
        <f t="shared" si="164"/>
        <v/>
      </c>
      <c r="BR323" s="58" t="str">
        <f t="shared" si="165"/>
        <v/>
      </c>
    </row>
    <row r="324" spans="15:70" x14ac:dyDescent="0.2">
      <c r="O324" s="47" t="str">
        <f t="shared" si="148"/>
        <v/>
      </c>
      <c r="P324" s="53" t="str">
        <f t="shared" si="149"/>
        <v/>
      </c>
      <c r="Q324" s="169"/>
      <c r="R324" s="170"/>
      <c r="S324" s="170"/>
      <c r="T324" s="170"/>
      <c r="U324" s="171"/>
      <c r="V324" s="168"/>
      <c r="X324" s="47" t="str">
        <f t="shared" si="142"/>
        <v/>
      </c>
      <c r="Y324" s="53" t="str">
        <f t="shared" si="150"/>
        <v/>
      </c>
      <c r="Z324" s="169"/>
      <c r="AA324" s="170"/>
      <c r="AB324" s="170"/>
      <c r="AC324" s="170"/>
      <c r="AD324" s="171"/>
      <c r="AE324" s="168"/>
      <c r="AF324" s="54" t="str">
        <f t="shared" si="166"/>
        <v/>
      </c>
      <c r="AS324" s="56">
        <f t="shared" si="151"/>
        <v>0</v>
      </c>
      <c r="AT324" s="56">
        <f t="shared" si="152"/>
        <v>0</v>
      </c>
      <c r="AU324" s="56">
        <f t="shared" si="153"/>
        <v>0</v>
      </c>
      <c r="AV324" s="56">
        <f t="shared" si="154"/>
        <v>0</v>
      </c>
      <c r="AW324" s="56">
        <f t="shared" si="155"/>
        <v>0</v>
      </c>
      <c r="AX324" s="57">
        <f t="shared" si="167"/>
        <v>0</v>
      </c>
      <c r="AY324" s="57">
        <f>SUM($AX$7:AX324)</f>
        <v>0</v>
      </c>
      <c r="AZ324" s="56">
        <f t="shared" si="143"/>
        <v>0</v>
      </c>
      <c r="BA324" s="56">
        <f t="shared" si="144"/>
        <v>0</v>
      </c>
      <c r="BB324" s="56">
        <f t="shared" si="145"/>
        <v>0</v>
      </c>
      <c r="BC324" s="56">
        <f t="shared" si="146"/>
        <v>0</v>
      </c>
      <c r="BD324" s="56">
        <f t="shared" si="147"/>
        <v>0</v>
      </c>
      <c r="BE324" s="57">
        <f t="shared" si="168"/>
        <v>0</v>
      </c>
      <c r="BF324" s="57">
        <f>SUM($BE$7:BE324)</f>
        <v>0</v>
      </c>
      <c r="BH324" s="58" t="str">
        <f t="shared" si="156"/>
        <v/>
      </c>
      <c r="BI324" s="58" t="str">
        <f t="shared" si="157"/>
        <v/>
      </c>
      <c r="BJ324" s="58" t="str">
        <f t="shared" si="158"/>
        <v/>
      </c>
      <c r="BK324" s="58" t="str">
        <f t="shared" si="159"/>
        <v/>
      </c>
      <c r="BL324" s="58" t="str">
        <f t="shared" si="160"/>
        <v/>
      </c>
      <c r="BN324" s="58" t="str">
        <f t="shared" si="161"/>
        <v/>
      </c>
      <c r="BO324" s="58" t="str">
        <f t="shared" si="162"/>
        <v/>
      </c>
      <c r="BP324" s="58" t="str">
        <f t="shared" si="163"/>
        <v/>
      </c>
      <c r="BQ324" s="58" t="str">
        <f t="shared" si="164"/>
        <v/>
      </c>
      <c r="BR324" s="58" t="str">
        <f t="shared" si="165"/>
        <v/>
      </c>
    </row>
    <row r="325" spans="15:70" x14ac:dyDescent="0.2">
      <c r="O325" s="47" t="str">
        <f t="shared" si="148"/>
        <v/>
      </c>
      <c r="P325" s="53" t="str">
        <f t="shared" si="149"/>
        <v/>
      </c>
      <c r="Q325" s="169"/>
      <c r="R325" s="170"/>
      <c r="S325" s="170"/>
      <c r="T325" s="170"/>
      <c r="U325" s="171"/>
      <c r="V325" s="168"/>
      <c r="X325" s="47" t="str">
        <f t="shared" si="142"/>
        <v/>
      </c>
      <c r="Y325" s="53" t="str">
        <f t="shared" si="150"/>
        <v/>
      </c>
      <c r="Z325" s="169"/>
      <c r="AA325" s="170"/>
      <c r="AB325" s="170"/>
      <c r="AC325" s="170"/>
      <c r="AD325" s="171"/>
      <c r="AE325" s="168"/>
      <c r="AF325" s="54" t="str">
        <f t="shared" si="166"/>
        <v/>
      </c>
      <c r="AS325" s="56">
        <f t="shared" si="151"/>
        <v>0</v>
      </c>
      <c r="AT325" s="56">
        <f t="shared" si="152"/>
        <v>0</v>
      </c>
      <c r="AU325" s="56">
        <f t="shared" si="153"/>
        <v>0</v>
      </c>
      <c r="AV325" s="56">
        <f t="shared" si="154"/>
        <v>0</v>
      </c>
      <c r="AW325" s="56">
        <f t="shared" si="155"/>
        <v>0</v>
      </c>
      <c r="AX325" s="57">
        <f t="shared" si="167"/>
        <v>0</v>
      </c>
      <c r="AY325" s="57">
        <f>SUM($AX$7:AX325)</f>
        <v>0</v>
      </c>
      <c r="AZ325" s="56">
        <f t="shared" si="143"/>
        <v>0</v>
      </c>
      <c r="BA325" s="56">
        <f t="shared" si="144"/>
        <v>0</v>
      </c>
      <c r="BB325" s="56">
        <f t="shared" si="145"/>
        <v>0</v>
      </c>
      <c r="BC325" s="56">
        <f t="shared" si="146"/>
        <v>0</v>
      </c>
      <c r="BD325" s="56">
        <f t="shared" si="147"/>
        <v>0</v>
      </c>
      <c r="BE325" s="57">
        <f t="shared" si="168"/>
        <v>0</v>
      </c>
      <c r="BF325" s="57">
        <f>SUM($BE$7:BE325)</f>
        <v>0</v>
      </c>
      <c r="BH325" s="58" t="str">
        <f t="shared" si="156"/>
        <v/>
      </c>
      <c r="BI325" s="58" t="str">
        <f t="shared" si="157"/>
        <v/>
      </c>
      <c r="BJ325" s="58" t="str">
        <f t="shared" si="158"/>
        <v/>
      </c>
      <c r="BK325" s="58" t="str">
        <f t="shared" si="159"/>
        <v/>
      </c>
      <c r="BL325" s="58" t="str">
        <f t="shared" si="160"/>
        <v/>
      </c>
      <c r="BN325" s="58" t="str">
        <f t="shared" si="161"/>
        <v/>
      </c>
      <c r="BO325" s="58" t="str">
        <f t="shared" si="162"/>
        <v/>
      </c>
      <c r="BP325" s="58" t="str">
        <f t="shared" si="163"/>
        <v/>
      </c>
      <c r="BQ325" s="58" t="str">
        <f t="shared" si="164"/>
        <v/>
      </c>
      <c r="BR325" s="58" t="str">
        <f t="shared" si="165"/>
        <v/>
      </c>
    </row>
    <row r="326" spans="15:70" x14ac:dyDescent="0.2">
      <c r="O326" s="47" t="str">
        <f t="shared" si="148"/>
        <v/>
      </c>
      <c r="P326" s="53" t="str">
        <f t="shared" si="149"/>
        <v/>
      </c>
      <c r="Q326" s="169"/>
      <c r="R326" s="170"/>
      <c r="S326" s="170"/>
      <c r="T326" s="170"/>
      <c r="U326" s="171"/>
      <c r="V326" s="168"/>
      <c r="X326" s="47" t="str">
        <f t="shared" si="142"/>
        <v/>
      </c>
      <c r="Y326" s="53" t="str">
        <f t="shared" si="150"/>
        <v/>
      </c>
      <c r="Z326" s="169"/>
      <c r="AA326" s="170"/>
      <c r="AB326" s="170"/>
      <c r="AC326" s="170"/>
      <c r="AD326" s="171"/>
      <c r="AE326" s="168"/>
      <c r="AF326" s="54" t="str">
        <f t="shared" si="166"/>
        <v/>
      </c>
      <c r="AS326" s="56">
        <f t="shared" si="151"/>
        <v>0</v>
      </c>
      <c r="AT326" s="56">
        <f t="shared" si="152"/>
        <v>0</v>
      </c>
      <c r="AU326" s="56">
        <f t="shared" si="153"/>
        <v>0</v>
      </c>
      <c r="AV326" s="56">
        <f t="shared" si="154"/>
        <v>0</v>
      </c>
      <c r="AW326" s="56">
        <f t="shared" si="155"/>
        <v>0</v>
      </c>
      <c r="AX326" s="57">
        <f t="shared" si="167"/>
        <v>0</v>
      </c>
      <c r="AY326" s="57">
        <f>SUM($AX$7:AX326)</f>
        <v>0</v>
      </c>
      <c r="AZ326" s="56">
        <f t="shared" si="143"/>
        <v>0</v>
      </c>
      <c r="BA326" s="56">
        <f t="shared" si="144"/>
        <v>0</v>
      </c>
      <c r="BB326" s="56">
        <f t="shared" si="145"/>
        <v>0</v>
      </c>
      <c r="BC326" s="56">
        <f t="shared" si="146"/>
        <v>0</v>
      </c>
      <c r="BD326" s="56">
        <f t="shared" si="147"/>
        <v>0</v>
      </c>
      <c r="BE326" s="57">
        <f t="shared" si="168"/>
        <v>0</v>
      </c>
      <c r="BF326" s="57">
        <f>SUM($BE$7:BE326)</f>
        <v>0</v>
      </c>
      <c r="BH326" s="58" t="str">
        <f t="shared" si="156"/>
        <v/>
      </c>
      <c r="BI326" s="58" t="str">
        <f t="shared" si="157"/>
        <v/>
      </c>
      <c r="BJ326" s="58" t="str">
        <f t="shared" si="158"/>
        <v/>
      </c>
      <c r="BK326" s="58" t="str">
        <f t="shared" si="159"/>
        <v/>
      </c>
      <c r="BL326" s="58" t="str">
        <f t="shared" si="160"/>
        <v/>
      </c>
      <c r="BN326" s="58" t="str">
        <f t="shared" si="161"/>
        <v/>
      </c>
      <c r="BO326" s="58" t="str">
        <f t="shared" si="162"/>
        <v/>
      </c>
      <c r="BP326" s="58" t="str">
        <f t="shared" si="163"/>
        <v/>
      </c>
      <c r="BQ326" s="58" t="str">
        <f t="shared" si="164"/>
        <v/>
      </c>
      <c r="BR326" s="58" t="str">
        <f t="shared" si="165"/>
        <v/>
      </c>
    </row>
    <row r="327" spans="15:70" x14ac:dyDescent="0.2">
      <c r="O327" s="47" t="str">
        <f t="shared" si="148"/>
        <v/>
      </c>
      <c r="P327" s="53" t="str">
        <f t="shared" si="149"/>
        <v/>
      </c>
      <c r="Q327" s="169"/>
      <c r="R327" s="170"/>
      <c r="S327" s="170"/>
      <c r="T327" s="170"/>
      <c r="U327" s="171"/>
      <c r="V327" s="168"/>
      <c r="X327" s="47" t="str">
        <f t="shared" ref="X327:X337" si="169">IF(Y327="","",INT((Y327-DATE(YEAR(Y327-WEEKDAY(Y327-1)+4),1,3)+WEEKDAY(DATE(YEAR(Y327-WEEKDAY(Y327-1)+4),1,3))+5)/7)
)</f>
        <v/>
      </c>
      <c r="Y327" s="53" t="str">
        <f t="shared" si="150"/>
        <v/>
      </c>
      <c r="Z327" s="169"/>
      <c r="AA327" s="170"/>
      <c r="AB327" s="170"/>
      <c r="AC327" s="170"/>
      <c r="AD327" s="171"/>
      <c r="AE327" s="168"/>
      <c r="AF327" s="54" t="str">
        <f>IF(AND(AE327="",OR(Z327&lt;&gt;"",AA327&lt;&gt;"",AB327&lt;&gt;"",AC327&lt;&gt;"",AD327&lt;&gt;"")),"?",IF(AND(AE327&lt;&gt;"",Z327="",AA327="",AB327="",AC327="",AD327=""),"X",""))</f>
        <v/>
      </c>
      <c r="AS327" s="56">
        <f t="shared" si="151"/>
        <v>0</v>
      </c>
      <c r="AT327" s="56">
        <f t="shared" si="152"/>
        <v>0</v>
      </c>
      <c r="AU327" s="56">
        <f t="shared" si="153"/>
        <v>0</v>
      </c>
      <c r="AV327" s="56">
        <f t="shared" si="154"/>
        <v>0</v>
      </c>
      <c r="AW327" s="56">
        <f t="shared" si="155"/>
        <v>0</v>
      </c>
      <c r="AX327" s="57">
        <f t="shared" si="167"/>
        <v>0</v>
      </c>
      <c r="AY327" s="57">
        <f>SUM($AX$7:AX327)</f>
        <v>0</v>
      </c>
      <c r="AZ327" s="56">
        <f t="shared" ref="AZ327:AZ337" si="170">IF(OR($E$53="",$X327=""),0,IF(AND($B$29&lt;&gt;"",$Z327&lt;1,$Y327&lt;=$E$53,$Y327&gt;=$AP$33,$G$53="",($BF326+$B$29)&lt;=$AP$40),IF($Z327&lt;1,(1-$Z327)*$B$29,IF(AND($E$48="",$Y327&lt;=$E$52,$Y327&lt;=$E$53,$Y327+2&gt;=$AP$33,$Z327&lt;1,$BF326+$B$29&lt;=$AP$40),IF($Z327&lt;1,(1-$Z327)*$B$29,0))),0))</f>
        <v>0</v>
      </c>
      <c r="BA327" s="56">
        <f t="shared" ref="BA327:BA337" si="171">IF(OR($E$53="",$X327=""),0,IF(AND($C$29&lt;&gt;"",$AA327&lt;1,$Y327+1&lt;=$E$53,$Y327+1&gt;=$AP$33,$G$53="",($BF326+$AZ327+$C$29)&lt;=$AP$40),IF($AA327&lt;1,(1-$AA327)*$C$29,IF(AND($E$48="",$Y327+1&lt;=$E$52,$Y327+1&lt;=$E$53,$Y327+2&gt;=$AP$33,$AA327&lt;1,$BF326+$AZ327+$C$29&lt;=$AP$40),IF($AA327&lt;1,(1-$AA327)*$C$29,0))),0))</f>
        <v>0</v>
      </c>
      <c r="BB327" s="56">
        <f t="shared" ref="BB327:BB337" si="172">IF(OR($E$53="",$X327=""),0,IF(AND($D$29&lt;&gt;"",$AB327&lt;1,$Y327+2&lt;=$E$53,$Y327+2&gt;=$AP$33,$G$53="",($BF326+SUM($AZ327:$BA327)+$D$29)&lt;=$AP$40),IF($AB327&lt;1,(1-$AB327)*$D$29,IF(AND($E$48="",$Y327+2&lt;=$E$52,$Y327+2&lt;=$E$53,$Y327+2&gt;=$AP$33,$AB327&lt;1,$BF326+SUM($AZ327:$BA327)+$D$29&lt;=$AP$40),IF($AB327&lt;1,(1-$AB327)*$D$29,0))),0))</f>
        <v>0</v>
      </c>
      <c r="BC327" s="56">
        <f t="shared" ref="BC327:BC337" si="173">IF(OR($E$53="",$X327=""),0,IF(AND($E$29&lt;&gt;"",$AC327&lt;1,$Y327+3&lt;=$E$53,$Y327+3&gt;=$AP$33,$G$53="",($BF326+SUM($AZ327:$BB327)+$E$29)&lt;=$AP$40),IF($AC327&lt;1,(1-$AC327)*$E$29,IF(AND($E$48="",$Y327+3&lt;=$E$52,$Y327&lt;=$E$53,$Y327+2&gt;=$AP$33,$AC327&lt;1,$BF326+SUM($AZ327:$BB327)+$E$29&lt;=$AP$40),IF($AC327&lt;1,(1-$AC327)*$E$29,0))),0))</f>
        <v>0</v>
      </c>
      <c r="BD327" s="56">
        <f t="shared" ref="BD327:BD337" si="174">IF(OR($E$53="",$X327=""),0,IF(AND($F$29&lt;&gt;"",$AD327&lt;1,$Y327+4&lt;=$E$53,$Y327+4&gt;=$AP$33,$G$53="",($BF326+SUM($AZ327:$BC327)+$F$29)&lt;=$AP$40),IF($AD327&lt;1,(1-$AD327)*$F$29,IF(AND($E$48="",$Y327+4&lt;=$E$52,$Y327+4&lt;=$E$53,$Y327+2&gt;=$AP$33,$AD327&lt;1,$BF326+SUM($AZ327:$BC327)+$F$29&lt;=$AP$40),IF($AD327&lt;1,(1-$AD327)*$F$29,0))),0))</f>
        <v>0</v>
      </c>
      <c r="BE327" s="57">
        <f t="shared" si="168"/>
        <v>0</v>
      </c>
      <c r="BF327" s="57">
        <f>SUM($BE$7:BE327)</f>
        <v>0</v>
      </c>
      <c r="BH327" s="58" t="str">
        <f t="shared" si="156"/>
        <v/>
      </c>
      <c r="BI327" s="58" t="str">
        <f t="shared" si="157"/>
        <v/>
      </c>
      <c r="BJ327" s="58" t="str">
        <f t="shared" si="158"/>
        <v/>
      </c>
      <c r="BK327" s="58" t="str">
        <f t="shared" si="159"/>
        <v/>
      </c>
      <c r="BL327" s="58" t="str">
        <f t="shared" si="160"/>
        <v/>
      </c>
      <c r="BN327" s="58" t="str">
        <f t="shared" si="161"/>
        <v/>
      </c>
      <c r="BO327" s="58" t="str">
        <f t="shared" si="162"/>
        <v/>
      </c>
      <c r="BP327" s="58" t="str">
        <f t="shared" si="163"/>
        <v/>
      </c>
      <c r="BQ327" s="58" t="str">
        <f t="shared" si="164"/>
        <v/>
      </c>
      <c r="BR327" s="58" t="str">
        <f t="shared" si="165"/>
        <v/>
      </c>
    </row>
    <row r="328" spans="15:70" x14ac:dyDescent="0.2">
      <c r="O328" s="47" t="str">
        <f t="shared" ref="O328:O337" si="175">IF(P328="","",INT((P328-DATE(YEAR(P328-WEEKDAY(P328-1)+4),1,3)+WEEKDAY(DATE(YEAR(P328-WEEKDAY(P328-1)+4),1,3))+5)/7)
)</f>
        <v/>
      </c>
      <c r="P328" s="53" t="str">
        <f t="shared" ref="P328:P337" si="176">IF(P327="","",IF(P327+7&gt;$E$41,"",P327+7))</f>
        <v/>
      </c>
      <c r="Q328" s="169"/>
      <c r="R328" s="170"/>
      <c r="S328" s="170"/>
      <c r="T328" s="170"/>
      <c r="U328" s="171"/>
      <c r="V328" s="168"/>
      <c r="X328" s="47" t="str">
        <f t="shared" si="169"/>
        <v/>
      </c>
      <c r="Y328" s="53" t="str">
        <f t="shared" ref="Y328:Y337" si="177">IF(Y327="","",IF(Y327+7&gt;$E$53,"",Y327+7))</f>
        <v/>
      </c>
      <c r="Z328" s="169"/>
      <c r="AA328" s="170"/>
      <c r="AB328" s="170"/>
      <c r="AC328" s="170"/>
      <c r="AD328" s="171"/>
      <c r="AE328" s="168"/>
      <c r="AF328" s="54" t="str">
        <f t="shared" ref="AF328:AF337" si="178">IF(AND(AE328="",OR(Z328&lt;&gt;"",AA328&lt;&gt;"",AB328&lt;&gt;"",AC328&lt;&gt;"",AD328&lt;&gt;"")),"?",IF(AND(AE328&lt;&gt;"",Z328="",AA328="",AB328="",AC328="",AD328=""),"X",""))</f>
        <v/>
      </c>
      <c r="AS328" s="56">
        <f t="shared" si="151"/>
        <v>0</v>
      </c>
      <c r="AT328" s="56">
        <f t="shared" si="152"/>
        <v>0</v>
      </c>
      <c r="AU328" s="56">
        <f t="shared" si="153"/>
        <v>0</v>
      </c>
      <c r="AV328" s="56">
        <f t="shared" si="154"/>
        <v>0</v>
      </c>
      <c r="AW328" s="56">
        <f t="shared" si="155"/>
        <v>0</v>
      </c>
      <c r="AX328" s="57">
        <f t="shared" si="167"/>
        <v>0</v>
      </c>
      <c r="AY328" s="57">
        <f>SUM($AX$7:AX328)</f>
        <v>0</v>
      </c>
      <c r="AZ328" s="56">
        <f t="shared" si="170"/>
        <v>0</v>
      </c>
      <c r="BA328" s="56">
        <f t="shared" si="171"/>
        <v>0</v>
      </c>
      <c r="BB328" s="56">
        <f t="shared" si="172"/>
        <v>0</v>
      </c>
      <c r="BC328" s="56">
        <f t="shared" si="173"/>
        <v>0</v>
      </c>
      <c r="BD328" s="56">
        <f t="shared" si="174"/>
        <v>0</v>
      </c>
      <c r="BE328" s="57">
        <f t="shared" si="168"/>
        <v>0</v>
      </c>
      <c r="BF328" s="57">
        <f>SUM($BE$7:BE328)</f>
        <v>0</v>
      </c>
      <c r="BH328" s="58" t="str">
        <f t="shared" si="156"/>
        <v/>
      </c>
      <c r="BI328" s="58" t="str">
        <f t="shared" si="157"/>
        <v/>
      </c>
      <c r="BJ328" s="58" t="str">
        <f t="shared" si="158"/>
        <v/>
      </c>
      <c r="BK328" s="58" t="str">
        <f t="shared" si="159"/>
        <v/>
      </c>
      <c r="BL328" s="58" t="str">
        <f t="shared" si="160"/>
        <v/>
      </c>
      <c r="BN328" s="58" t="str">
        <f t="shared" si="161"/>
        <v/>
      </c>
      <c r="BO328" s="58" t="str">
        <f t="shared" si="162"/>
        <v/>
      </c>
      <c r="BP328" s="58" t="str">
        <f t="shared" si="163"/>
        <v/>
      </c>
      <c r="BQ328" s="58" t="str">
        <f t="shared" si="164"/>
        <v/>
      </c>
      <c r="BR328" s="58" t="str">
        <f t="shared" si="165"/>
        <v/>
      </c>
    </row>
    <row r="329" spans="15:70" x14ac:dyDescent="0.2">
      <c r="O329" s="47" t="str">
        <f t="shared" si="175"/>
        <v/>
      </c>
      <c r="P329" s="53" t="str">
        <f t="shared" si="176"/>
        <v/>
      </c>
      <c r="Q329" s="169"/>
      <c r="R329" s="170"/>
      <c r="S329" s="170"/>
      <c r="T329" s="170"/>
      <c r="U329" s="171"/>
      <c r="V329" s="168"/>
      <c r="X329" s="47" t="str">
        <f t="shared" si="169"/>
        <v/>
      </c>
      <c r="Y329" s="53" t="str">
        <f t="shared" si="177"/>
        <v/>
      </c>
      <c r="Z329" s="169"/>
      <c r="AA329" s="170"/>
      <c r="AB329" s="170"/>
      <c r="AC329" s="170"/>
      <c r="AD329" s="171"/>
      <c r="AE329" s="168"/>
      <c r="AF329" s="54" t="str">
        <f t="shared" si="178"/>
        <v/>
      </c>
      <c r="AS329" s="56">
        <f t="shared" ref="AS329:AS337" si="179">IF($O329="",0,IF(AND($O329&lt;&gt;"",$B$29&lt;&gt;"",$Q329&lt;1,$P329&lt;=$E$41,$P329&gt;=$E$38,$AS$4="",($AY328+$B$29)&lt;=$I$23),IF($Q329&lt;1,(1-$Q329)*$B$29,IF($Q329="",$B$29,0)),0))</f>
        <v>0</v>
      </c>
      <c r="AT329" s="56">
        <f t="shared" ref="AT329:AT337" si="180">IF($O329="",0,IF(AND($O329&lt;&gt;"",$C$29&lt;&gt;"",$R329&lt;1,$P329+1&lt;=$E$41,$P329+1&gt;=$E$38,$AS$4="",($AY328+$AS329+$C$29)&lt;=$I$23),IF($R329&lt;1,(1-$R329)*$C$29,IF($R329="",$C$29,0)),0))</f>
        <v>0</v>
      </c>
      <c r="AU329" s="56">
        <f t="shared" ref="AU329:AU337" si="181">IF($O329="",0,IF(AND($O329&lt;&gt;"",$D$29&lt;&gt;"",$S329&lt;1,$P329+2&lt;=$E$41,$P329+2&gt;=$E$38,$AS$4="",($AY328+SUM($AS329:$AT329)+$D$29)&lt;=$I$23),IF($S329&lt;1,(1-$S329)*$D$29,IF($S329="",$D$29,0)),0))</f>
        <v>0</v>
      </c>
      <c r="AV329" s="56">
        <f t="shared" ref="AV329:AV337" si="182">IF($O329="",0,IF(AND($O329&lt;&gt;"",$E$29&lt;&gt;"",$T329&lt;1,$P329+3&lt;=$E$41,$P329+3&gt;=$E$38,$AS$4="",($AY328+SUM($AS329:$AU329)+$E$29)&lt;=$I$23),IF($T329&lt;1,(1-$T329)*$E$29,IF($T329="",$E$29,0)),0))</f>
        <v>0</v>
      </c>
      <c r="AW329" s="56">
        <f t="shared" ref="AW329:AW337" si="183">IF($O329="",0,IF(AND($O329&lt;&gt;"",$F$29&lt;&gt;"",$U329&lt;1,$P329+4&lt;=$E$41,$P329+4&gt;=$E$38,$AS$4="",($AY328+SUM($AS329:$AV329)+$F$29)&lt;=$I$23),IF($U329&lt;1,(1-$U329)*$F$29,IF($U329="",$F$29,0)),0))</f>
        <v>0</v>
      </c>
      <c r="AX329" s="57">
        <f t="shared" si="167"/>
        <v>0</v>
      </c>
      <c r="AY329" s="57">
        <f>SUM($AX$7:AX329)</f>
        <v>0</v>
      </c>
      <c r="AZ329" s="56">
        <f t="shared" si="170"/>
        <v>0</v>
      </c>
      <c r="BA329" s="56">
        <f t="shared" si="171"/>
        <v>0</v>
      </c>
      <c r="BB329" s="56">
        <f t="shared" si="172"/>
        <v>0</v>
      </c>
      <c r="BC329" s="56">
        <f t="shared" si="173"/>
        <v>0</v>
      </c>
      <c r="BD329" s="56">
        <f t="shared" si="174"/>
        <v>0</v>
      </c>
      <c r="BE329" s="57">
        <f t="shared" si="168"/>
        <v>0</v>
      </c>
      <c r="BF329" s="57">
        <f>SUM($BE$7:BE329)</f>
        <v>0</v>
      </c>
      <c r="BH329" s="58" t="str">
        <f t="shared" si="156"/>
        <v/>
      </c>
      <c r="BI329" s="58" t="str">
        <f t="shared" si="157"/>
        <v/>
      </c>
      <c r="BJ329" s="58" t="str">
        <f t="shared" si="158"/>
        <v/>
      </c>
      <c r="BK329" s="58" t="str">
        <f t="shared" si="159"/>
        <v/>
      </c>
      <c r="BL329" s="58" t="str">
        <f t="shared" si="160"/>
        <v/>
      </c>
      <c r="BN329" s="58" t="str">
        <f t="shared" si="161"/>
        <v/>
      </c>
      <c r="BO329" s="58" t="str">
        <f t="shared" si="162"/>
        <v/>
      </c>
      <c r="BP329" s="58" t="str">
        <f t="shared" si="163"/>
        <v/>
      </c>
      <c r="BQ329" s="58" t="str">
        <f t="shared" si="164"/>
        <v/>
      </c>
      <c r="BR329" s="58" t="str">
        <f t="shared" si="165"/>
        <v/>
      </c>
    </row>
    <row r="330" spans="15:70" x14ac:dyDescent="0.2">
      <c r="O330" s="47" t="str">
        <f t="shared" si="175"/>
        <v/>
      </c>
      <c r="P330" s="53" t="str">
        <f t="shared" si="176"/>
        <v/>
      </c>
      <c r="Q330" s="169"/>
      <c r="R330" s="170"/>
      <c r="S330" s="170"/>
      <c r="T330" s="170"/>
      <c r="U330" s="171"/>
      <c r="V330" s="168"/>
      <c r="X330" s="47" t="str">
        <f t="shared" si="169"/>
        <v/>
      </c>
      <c r="Y330" s="53" t="str">
        <f t="shared" si="177"/>
        <v/>
      </c>
      <c r="Z330" s="169"/>
      <c r="AA330" s="170"/>
      <c r="AB330" s="170"/>
      <c r="AC330" s="170"/>
      <c r="AD330" s="171"/>
      <c r="AE330" s="168"/>
      <c r="AF330" s="54" t="str">
        <f t="shared" si="178"/>
        <v/>
      </c>
      <c r="AS330" s="56">
        <f t="shared" si="179"/>
        <v>0</v>
      </c>
      <c r="AT330" s="56">
        <f t="shared" si="180"/>
        <v>0</v>
      </c>
      <c r="AU330" s="56">
        <f t="shared" si="181"/>
        <v>0</v>
      </c>
      <c r="AV330" s="56">
        <f t="shared" si="182"/>
        <v>0</v>
      </c>
      <c r="AW330" s="56">
        <f t="shared" si="183"/>
        <v>0</v>
      </c>
      <c r="AX330" s="57">
        <f t="shared" si="167"/>
        <v>0</v>
      </c>
      <c r="AY330" s="57">
        <f>SUM($AX$7:AX330)</f>
        <v>0</v>
      </c>
      <c r="AZ330" s="56">
        <f t="shared" si="170"/>
        <v>0</v>
      </c>
      <c r="BA330" s="56">
        <f t="shared" si="171"/>
        <v>0</v>
      </c>
      <c r="BB330" s="56">
        <f t="shared" si="172"/>
        <v>0</v>
      </c>
      <c r="BC330" s="56">
        <f t="shared" si="173"/>
        <v>0</v>
      </c>
      <c r="BD330" s="56">
        <f t="shared" si="174"/>
        <v>0</v>
      </c>
      <c r="BE330" s="57">
        <f t="shared" si="168"/>
        <v>0</v>
      </c>
      <c r="BF330" s="57">
        <f>SUM($BE$7:BE330)</f>
        <v>0</v>
      </c>
      <c r="BH330" s="58" t="str">
        <f t="shared" si="156"/>
        <v/>
      </c>
      <c r="BI330" s="58" t="str">
        <f t="shared" si="157"/>
        <v/>
      </c>
      <c r="BJ330" s="58" t="str">
        <f t="shared" si="158"/>
        <v/>
      </c>
      <c r="BK330" s="58" t="str">
        <f t="shared" si="159"/>
        <v/>
      </c>
      <c r="BL330" s="58" t="str">
        <f t="shared" si="160"/>
        <v/>
      </c>
      <c r="BN330" s="58" t="str">
        <f t="shared" si="161"/>
        <v/>
      </c>
      <c r="BO330" s="58" t="str">
        <f t="shared" si="162"/>
        <v/>
      </c>
      <c r="BP330" s="58" t="str">
        <f t="shared" si="163"/>
        <v/>
      </c>
      <c r="BQ330" s="58" t="str">
        <f t="shared" si="164"/>
        <v/>
      </c>
      <c r="BR330" s="58" t="str">
        <f t="shared" si="165"/>
        <v/>
      </c>
    </row>
    <row r="331" spans="15:70" x14ac:dyDescent="0.2">
      <c r="O331" s="47" t="str">
        <f t="shared" si="175"/>
        <v/>
      </c>
      <c r="P331" s="53" t="str">
        <f t="shared" si="176"/>
        <v/>
      </c>
      <c r="Q331" s="169"/>
      <c r="R331" s="170"/>
      <c r="S331" s="170"/>
      <c r="T331" s="170"/>
      <c r="U331" s="171"/>
      <c r="V331" s="168"/>
      <c r="X331" s="47" t="str">
        <f t="shared" si="169"/>
        <v/>
      </c>
      <c r="Y331" s="53" t="str">
        <f t="shared" si="177"/>
        <v/>
      </c>
      <c r="Z331" s="169"/>
      <c r="AA331" s="170"/>
      <c r="AB331" s="170"/>
      <c r="AC331" s="170"/>
      <c r="AD331" s="171"/>
      <c r="AE331" s="168"/>
      <c r="AF331" s="54" t="str">
        <f t="shared" si="178"/>
        <v/>
      </c>
      <c r="AS331" s="56">
        <f t="shared" si="179"/>
        <v>0</v>
      </c>
      <c r="AT331" s="56">
        <f t="shared" si="180"/>
        <v>0</v>
      </c>
      <c r="AU331" s="56">
        <f t="shared" si="181"/>
        <v>0</v>
      </c>
      <c r="AV331" s="56">
        <f t="shared" si="182"/>
        <v>0</v>
      </c>
      <c r="AW331" s="56">
        <f t="shared" si="183"/>
        <v>0</v>
      </c>
      <c r="AX331" s="57">
        <f t="shared" ref="AX331:AX336" si="184">SUM(AS331:AW331)</f>
        <v>0</v>
      </c>
      <c r="AY331" s="57">
        <f>SUM($AX$7:AX331)</f>
        <v>0</v>
      </c>
      <c r="AZ331" s="56">
        <f t="shared" si="170"/>
        <v>0</v>
      </c>
      <c r="BA331" s="56">
        <f t="shared" si="171"/>
        <v>0</v>
      </c>
      <c r="BB331" s="56">
        <f t="shared" si="172"/>
        <v>0</v>
      </c>
      <c r="BC331" s="56">
        <f t="shared" si="173"/>
        <v>0</v>
      </c>
      <c r="BD331" s="56">
        <f t="shared" si="174"/>
        <v>0</v>
      </c>
      <c r="BE331" s="57">
        <f t="shared" ref="BE331:BE336" si="185">SUM(AZ331:BD331)</f>
        <v>0</v>
      </c>
      <c r="BF331" s="57">
        <f>SUM($BE$7:BE331)</f>
        <v>0</v>
      </c>
      <c r="BH331" s="58" t="str">
        <f t="shared" si="156"/>
        <v/>
      </c>
      <c r="BI331" s="58" t="str">
        <f t="shared" si="157"/>
        <v/>
      </c>
      <c r="BJ331" s="58" t="str">
        <f t="shared" si="158"/>
        <v/>
      </c>
      <c r="BK331" s="58" t="str">
        <f t="shared" si="159"/>
        <v/>
      </c>
      <c r="BL331" s="58" t="str">
        <f t="shared" si="160"/>
        <v/>
      </c>
      <c r="BN331" s="58" t="str">
        <f t="shared" si="161"/>
        <v/>
      </c>
      <c r="BO331" s="58" t="str">
        <f t="shared" si="162"/>
        <v/>
      </c>
      <c r="BP331" s="58" t="str">
        <f t="shared" si="163"/>
        <v/>
      </c>
      <c r="BQ331" s="58" t="str">
        <f t="shared" si="164"/>
        <v/>
      </c>
      <c r="BR331" s="58" t="str">
        <f t="shared" si="165"/>
        <v/>
      </c>
    </row>
    <row r="332" spans="15:70" x14ac:dyDescent="0.2">
      <c r="O332" s="47" t="str">
        <f t="shared" si="175"/>
        <v/>
      </c>
      <c r="P332" s="53" t="str">
        <f t="shared" si="176"/>
        <v/>
      </c>
      <c r="Q332" s="169"/>
      <c r="R332" s="170"/>
      <c r="S332" s="170"/>
      <c r="T332" s="170"/>
      <c r="U332" s="171"/>
      <c r="V332" s="168"/>
      <c r="X332" s="47" t="str">
        <f t="shared" si="169"/>
        <v/>
      </c>
      <c r="Y332" s="53" t="str">
        <f t="shared" si="177"/>
        <v/>
      </c>
      <c r="Z332" s="169"/>
      <c r="AA332" s="170"/>
      <c r="AB332" s="170"/>
      <c r="AC332" s="170"/>
      <c r="AD332" s="171"/>
      <c r="AE332" s="168"/>
      <c r="AF332" s="54" t="str">
        <f t="shared" si="178"/>
        <v/>
      </c>
      <c r="AS332" s="56">
        <f t="shared" si="179"/>
        <v>0</v>
      </c>
      <c r="AT332" s="56">
        <f t="shared" si="180"/>
        <v>0</v>
      </c>
      <c r="AU332" s="56">
        <f t="shared" si="181"/>
        <v>0</v>
      </c>
      <c r="AV332" s="56">
        <f t="shared" si="182"/>
        <v>0</v>
      </c>
      <c r="AW332" s="56">
        <f t="shared" si="183"/>
        <v>0</v>
      </c>
      <c r="AX332" s="57">
        <f t="shared" si="184"/>
        <v>0</v>
      </c>
      <c r="AY332" s="57">
        <f>SUM($AX$7:AX332)</f>
        <v>0</v>
      </c>
      <c r="AZ332" s="56">
        <f t="shared" si="170"/>
        <v>0</v>
      </c>
      <c r="BA332" s="56">
        <f t="shared" si="171"/>
        <v>0</v>
      </c>
      <c r="BB332" s="56">
        <f t="shared" si="172"/>
        <v>0</v>
      </c>
      <c r="BC332" s="56">
        <f t="shared" si="173"/>
        <v>0</v>
      </c>
      <c r="BD332" s="56">
        <f t="shared" si="174"/>
        <v>0</v>
      </c>
      <c r="BE332" s="57">
        <f t="shared" si="185"/>
        <v>0</v>
      </c>
      <c r="BF332" s="57">
        <f>SUM($BE$7:BE332)</f>
        <v>0</v>
      </c>
      <c r="BH332" s="58" t="str">
        <f t="shared" si="156"/>
        <v/>
      </c>
      <c r="BI332" s="58" t="str">
        <f t="shared" si="157"/>
        <v/>
      </c>
      <c r="BJ332" s="58" t="str">
        <f t="shared" si="158"/>
        <v/>
      </c>
      <c r="BK332" s="58" t="str">
        <f t="shared" si="159"/>
        <v/>
      </c>
      <c r="BL332" s="58" t="str">
        <f t="shared" si="160"/>
        <v/>
      </c>
      <c r="BN332" s="58" t="str">
        <f t="shared" si="161"/>
        <v/>
      </c>
      <c r="BO332" s="58" t="str">
        <f t="shared" si="162"/>
        <v/>
      </c>
      <c r="BP332" s="58" t="str">
        <f t="shared" si="163"/>
        <v/>
      </c>
      <c r="BQ332" s="58" t="str">
        <f t="shared" si="164"/>
        <v/>
      </c>
      <c r="BR332" s="58" t="str">
        <f t="shared" si="165"/>
        <v/>
      </c>
    </row>
    <row r="333" spans="15:70" x14ac:dyDescent="0.2">
      <c r="O333" s="47" t="str">
        <f t="shared" si="175"/>
        <v/>
      </c>
      <c r="P333" s="53" t="str">
        <f t="shared" si="176"/>
        <v/>
      </c>
      <c r="Q333" s="169"/>
      <c r="R333" s="170"/>
      <c r="S333" s="170"/>
      <c r="T333" s="170"/>
      <c r="U333" s="171"/>
      <c r="V333" s="168"/>
      <c r="X333" s="47" t="str">
        <f t="shared" si="169"/>
        <v/>
      </c>
      <c r="Y333" s="53" t="str">
        <f t="shared" si="177"/>
        <v/>
      </c>
      <c r="Z333" s="169"/>
      <c r="AA333" s="170"/>
      <c r="AB333" s="170"/>
      <c r="AC333" s="170"/>
      <c r="AD333" s="171"/>
      <c r="AE333" s="168"/>
      <c r="AF333" s="54" t="str">
        <f t="shared" si="178"/>
        <v/>
      </c>
      <c r="AS333" s="56">
        <f t="shared" si="179"/>
        <v>0</v>
      </c>
      <c r="AT333" s="56">
        <f t="shared" si="180"/>
        <v>0</v>
      </c>
      <c r="AU333" s="56">
        <f t="shared" si="181"/>
        <v>0</v>
      </c>
      <c r="AV333" s="56">
        <f t="shared" si="182"/>
        <v>0</v>
      </c>
      <c r="AW333" s="56">
        <f t="shared" si="183"/>
        <v>0</v>
      </c>
      <c r="AX333" s="57">
        <f t="shared" si="184"/>
        <v>0</v>
      </c>
      <c r="AY333" s="57">
        <f>SUM($AX$7:AX333)</f>
        <v>0</v>
      </c>
      <c r="AZ333" s="56">
        <f t="shared" si="170"/>
        <v>0</v>
      </c>
      <c r="BA333" s="56">
        <f t="shared" si="171"/>
        <v>0</v>
      </c>
      <c r="BB333" s="56">
        <f t="shared" si="172"/>
        <v>0</v>
      </c>
      <c r="BC333" s="56">
        <f t="shared" si="173"/>
        <v>0</v>
      </c>
      <c r="BD333" s="56">
        <f t="shared" si="174"/>
        <v>0</v>
      </c>
      <c r="BE333" s="57">
        <f t="shared" si="185"/>
        <v>0</v>
      </c>
      <c r="BF333" s="57">
        <f>SUM($BE$7:BE333)</f>
        <v>0</v>
      </c>
      <c r="BH333" s="58" t="str">
        <f t="shared" si="156"/>
        <v/>
      </c>
      <c r="BI333" s="58" t="str">
        <f t="shared" si="157"/>
        <v/>
      </c>
      <c r="BJ333" s="58" t="str">
        <f t="shared" si="158"/>
        <v/>
      </c>
      <c r="BK333" s="58" t="str">
        <f t="shared" si="159"/>
        <v/>
      </c>
      <c r="BL333" s="58" t="str">
        <f t="shared" si="160"/>
        <v/>
      </c>
      <c r="BN333" s="58" t="str">
        <f t="shared" si="161"/>
        <v/>
      </c>
      <c r="BO333" s="58" t="str">
        <f t="shared" si="162"/>
        <v/>
      </c>
      <c r="BP333" s="58" t="str">
        <f t="shared" si="163"/>
        <v/>
      </c>
      <c r="BQ333" s="58" t="str">
        <f t="shared" si="164"/>
        <v/>
      </c>
      <c r="BR333" s="58" t="str">
        <f t="shared" si="165"/>
        <v/>
      </c>
    </row>
    <row r="334" spans="15:70" x14ac:dyDescent="0.2">
      <c r="O334" s="47" t="str">
        <f t="shared" si="175"/>
        <v/>
      </c>
      <c r="P334" s="53" t="str">
        <f t="shared" si="176"/>
        <v/>
      </c>
      <c r="Q334" s="169"/>
      <c r="R334" s="170"/>
      <c r="S334" s="170"/>
      <c r="T334" s="170"/>
      <c r="U334" s="171"/>
      <c r="V334" s="168"/>
      <c r="X334" s="47" t="str">
        <f t="shared" si="169"/>
        <v/>
      </c>
      <c r="Y334" s="53" t="str">
        <f t="shared" si="177"/>
        <v/>
      </c>
      <c r="Z334" s="169"/>
      <c r="AA334" s="170"/>
      <c r="AB334" s="170"/>
      <c r="AC334" s="170"/>
      <c r="AD334" s="171"/>
      <c r="AE334" s="168"/>
      <c r="AF334" s="54" t="str">
        <f t="shared" si="178"/>
        <v/>
      </c>
      <c r="AS334" s="56">
        <f t="shared" si="179"/>
        <v>0</v>
      </c>
      <c r="AT334" s="56">
        <f t="shared" si="180"/>
        <v>0</v>
      </c>
      <c r="AU334" s="56">
        <f t="shared" si="181"/>
        <v>0</v>
      </c>
      <c r="AV334" s="56">
        <f t="shared" si="182"/>
        <v>0</v>
      </c>
      <c r="AW334" s="56">
        <f t="shared" si="183"/>
        <v>0</v>
      </c>
      <c r="AX334" s="57">
        <f t="shared" si="184"/>
        <v>0</v>
      </c>
      <c r="AY334" s="57">
        <f>SUM($AX$7:AX334)</f>
        <v>0</v>
      </c>
      <c r="AZ334" s="56">
        <f t="shared" si="170"/>
        <v>0</v>
      </c>
      <c r="BA334" s="56">
        <f t="shared" si="171"/>
        <v>0</v>
      </c>
      <c r="BB334" s="56">
        <f t="shared" si="172"/>
        <v>0</v>
      </c>
      <c r="BC334" s="56">
        <f t="shared" si="173"/>
        <v>0</v>
      </c>
      <c r="BD334" s="56">
        <f t="shared" si="174"/>
        <v>0</v>
      </c>
      <c r="BE334" s="57">
        <f t="shared" si="185"/>
        <v>0</v>
      </c>
      <c r="BF334" s="57">
        <f>SUM($BE$7:BE334)</f>
        <v>0</v>
      </c>
      <c r="BH334" s="58" t="str">
        <f t="shared" si="156"/>
        <v/>
      </c>
      <c r="BI334" s="58" t="str">
        <f t="shared" si="157"/>
        <v/>
      </c>
      <c r="BJ334" s="58" t="str">
        <f t="shared" si="158"/>
        <v/>
      </c>
      <c r="BK334" s="58" t="str">
        <f t="shared" si="159"/>
        <v/>
      </c>
      <c r="BL334" s="58" t="str">
        <f t="shared" si="160"/>
        <v/>
      </c>
      <c r="BN334" s="58" t="str">
        <f t="shared" si="161"/>
        <v/>
      </c>
      <c r="BO334" s="58" t="str">
        <f t="shared" si="162"/>
        <v/>
      </c>
      <c r="BP334" s="58" t="str">
        <f t="shared" si="163"/>
        <v/>
      </c>
      <c r="BQ334" s="58" t="str">
        <f t="shared" si="164"/>
        <v/>
      </c>
      <c r="BR334" s="58" t="str">
        <f t="shared" si="165"/>
        <v/>
      </c>
    </row>
    <row r="335" spans="15:70" x14ac:dyDescent="0.2">
      <c r="O335" s="47" t="str">
        <f t="shared" si="175"/>
        <v/>
      </c>
      <c r="P335" s="53" t="str">
        <f t="shared" si="176"/>
        <v/>
      </c>
      <c r="Q335" s="169"/>
      <c r="R335" s="170"/>
      <c r="S335" s="170"/>
      <c r="T335" s="170"/>
      <c r="U335" s="171"/>
      <c r="V335" s="168"/>
      <c r="X335" s="47" t="str">
        <f t="shared" si="169"/>
        <v/>
      </c>
      <c r="Y335" s="53" t="str">
        <f t="shared" si="177"/>
        <v/>
      </c>
      <c r="Z335" s="169"/>
      <c r="AA335" s="170"/>
      <c r="AB335" s="170"/>
      <c r="AC335" s="170"/>
      <c r="AD335" s="171"/>
      <c r="AE335" s="168"/>
      <c r="AF335" s="54" t="str">
        <f t="shared" si="178"/>
        <v/>
      </c>
      <c r="AP335" s="205"/>
      <c r="AS335" s="56">
        <f t="shared" si="179"/>
        <v>0</v>
      </c>
      <c r="AT335" s="56">
        <f t="shared" si="180"/>
        <v>0</v>
      </c>
      <c r="AU335" s="56">
        <f t="shared" si="181"/>
        <v>0</v>
      </c>
      <c r="AV335" s="56">
        <f t="shared" si="182"/>
        <v>0</v>
      </c>
      <c r="AW335" s="56">
        <f t="shared" si="183"/>
        <v>0</v>
      </c>
      <c r="AX335" s="57">
        <f t="shared" si="184"/>
        <v>0</v>
      </c>
      <c r="AY335" s="57">
        <f>SUM($AX$7:AX335)</f>
        <v>0</v>
      </c>
      <c r="AZ335" s="56">
        <f t="shared" si="170"/>
        <v>0</v>
      </c>
      <c r="BA335" s="56">
        <f t="shared" si="171"/>
        <v>0</v>
      </c>
      <c r="BB335" s="56">
        <f t="shared" si="172"/>
        <v>0</v>
      </c>
      <c r="BC335" s="56">
        <f t="shared" si="173"/>
        <v>0</v>
      </c>
      <c r="BD335" s="56">
        <f t="shared" si="174"/>
        <v>0</v>
      </c>
      <c r="BE335" s="57">
        <f t="shared" si="185"/>
        <v>0</v>
      </c>
      <c r="BF335" s="57">
        <f>SUM($BE$7:BE335)</f>
        <v>0</v>
      </c>
      <c r="BH335" s="58" t="str">
        <f t="shared" si="156"/>
        <v/>
      </c>
      <c r="BI335" s="58" t="str">
        <f t="shared" si="157"/>
        <v/>
      </c>
      <c r="BJ335" s="58" t="str">
        <f t="shared" si="158"/>
        <v/>
      </c>
      <c r="BK335" s="58" t="str">
        <f t="shared" si="159"/>
        <v/>
      </c>
      <c r="BL335" s="58" t="str">
        <f t="shared" si="160"/>
        <v/>
      </c>
      <c r="BN335" s="58" t="str">
        <f t="shared" si="161"/>
        <v/>
      </c>
      <c r="BO335" s="58" t="str">
        <f t="shared" si="162"/>
        <v/>
      </c>
      <c r="BP335" s="58" t="str">
        <f t="shared" si="163"/>
        <v/>
      </c>
      <c r="BQ335" s="58" t="str">
        <f t="shared" si="164"/>
        <v/>
      </c>
      <c r="BR335" s="58" t="str">
        <f t="shared" si="165"/>
        <v/>
      </c>
    </row>
    <row r="336" spans="15:70" x14ac:dyDescent="0.2">
      <c r="O336" s="47" t="str">
        <f t="shared" si="175"/>
        <v/>
      </c>
      <c r="P336" s="53" t="str">
        <f t="shared" si="176"/>
        <v/>
      </c>
      <c r="Q336" s="169"/>
      <c r="R336" s="170"/>
      <c r="S336" s="170"/>
      <c r="T336" s="170"/>
      <c r="U336" s="171"/>
      <c r="V336" s="168"/>
      <c r="X336" s="47" t="str">
        <f t="shared" si="169"/>
        <v/>
      </c>
      <c r="Y336" s="53" t="str">
        <f t="shared" si="177"/>
        <v/>
      </c>
      <c r="Z336" s="169"/>
      <c r="AA336" s="170"/>
      <c r="AB336" s="170"/>
      <c r="AC336" s="170"/>
      <c r="AD336" s="171"/>
      <c r="AE336" s="168"/>
      <c r="AF336" s="54" t="str">
        <f t="shared" si="178"/>
        <v/>
      </c>
      <c r="AP336" s="205"/>
      <c r="AS336" s="56">
        <f t="shared" si="179"/>
        <v>0</v>
      </c>
      <c r="AT336" s="56">
        <f t="shared" si="180"/>
        <v>0</v>
      </c>
      <c r="AU336" s="56">
        <f t="shared" si="181"/>
        <v>0</v>
      </c>
      <c r="AV336" s="56">
        <f t="shared" si="182"/>
        <v>0</v>
      </c>
      <c r="AW336" s="56">
        <f t="shared" si="183"/>
        <v>0</v>
      </c>
      <c r="AX336" s="57">
        <f t="shared" si="184"/>
        <v>0</v>
      </c>
      <c r="AY336" s="57">
        <f>SUM($AX$7:AX336)</f>
        <v>0</v>
      </c>
      <c r="AZ336" s="56">
        <f t="shared" si="170"/>
        <v>0</v>
      </c>
      <c r="BA336" s="56">
        <f t="shared" si="171"/>
        <v>0</v>
      </c>
      <c r="BB336" s="56">
        <f t="shared" si="172"/>
        <v>0</v>
      </c>
      <c r="BC336" s="56">
        <f t="shared" si="173"/>
        <v>0</v>
      </c>
      <c r="BD336" s="56">
        <f t="shared" si="174"/>
        <v>0</v>
      </c>
      <c r="BE336" s="57">
        <f t="shared" si="185"/>
        <v>0</v>
      </c>
      <c r="BF336" s="57">
        <f>SUM($BE$7:BE336)</f>
        <v>0</v>
      </c>
      <c r="BH336" s="58" t="str">
        <f>IF(AS336=0,"",$P336)</f>
        <v/>
      </c>
      <c r="BI336" s="58" t="str">
        <f>IF(AT336=0,"",$P336+1)</f>
        <v/>
      </c>
      <c r="BJ336" s="58" t="str">
        <f>IF(AU336=0,"",$P336+2)</f>
        <v/>
      </c>
      <c r="BK336" s="58" t="str">
        <f>IF(AV336=0,"",$P336+3)</f>
        <v/>
      </c>
      <c r="BL336" s="58" t="str">
        <f>IF(AW336=0,"",$P336+4)</f>
        <v/>
      </c>
      <c r="BN336" s="58" t="str">
        <f>IF(AZ336=0,"",$Y336)</f>
        <v/>
      </c>
      <c r="BO336" s="58" t="str">
        <f>IF(BA336=0,"",$Y336+1)</f>
        <v/>
      </c>
      <c r="BP336" s="58" t="str">
        <f>IF(BB336=0,"",$Y336+2)</f>
        <v/>
      </c>
      <c r="BQ336" s="58" t="str">
        <f>IF(BC336=0,"",$Y336+3)</f>
        <v/>
      </c>
      <c r="BR336" s="58" t="str">
        <f>IF(BD336=0,"",$Y336+4)</f>
        <v/>
      </c>
    </row>
    <row r="337" spans="15:71" x14ac:dyDescent="0.2">
      <c r="O337" s="47" t="str">
        <f t="shared" si="175"/>
        <v/>
      </c>
      <c r="P337" s="53" t="str">
        <f t="shared" si="176"/>
        <v/>
      </c>
      <c r="Q337" s="169"/>
      <c r="R337" s="170"/>
      <c r="S337" s="170"/>
      <c r="T337" s="170"/>
      <c r="U337" s="171"/>
      <c r="V337" s="168"/>
      <c r="X337" s="47" t="str">
        <f t="shared" si="169"/>
        <v/>
      </c>
      <c r="Y337" s="53" t="str">
        <f t="shared" si="177"/>
        <v/>
      </c>
      <c r="Z337" s="169"/>
      <c r="AA337" s="170"/>
      <c r="AB337" s="170"/>
      <c r="AC337" s="170"/>
      <c r="AD337" s="171"/>
      <c r="AE337" s="168"/>
      <c r="AF337" s="54" t="str">
        <f t="shared" si="178"/>
        <v/>
      </c>
      <c r="AP337" s="205"/>
      <c r="AS337" s="56">
        <f t="shared" si="179"/>
        <v>0</v>
      </c>
      <c r="AT337" s="56">
        <f t="shared" si="180"/>
        <v>0</v>
      </c>
      <c r="AU337" s="56">
        <f t="shared" si="181"/>
        <v>0</v>
      </c>
      <c r="AV337" s="56">
        <f t="shared" si="182"/>
        <v>0</v>
      </c>
      <c r="AW337" s="56">
        <f t="shared" si="183"/>
        <v>0</v>
      </c>
      <c r="AX337" s="57">
        <f>SUM(AS337:AW337)</f>
        <v>0</v>
      </c>
      <c r="AY337" s="57">
        <f>SUM($AX$7:AX337)</f>
        <v>0</v>
      </c>
      <c r="AZ337" s="56">
        <f t="shared" si="170"/>
        <v>0</v>
      </c>
      <c r="BA337" s="56">
        <f t="shared" si="171"/>
        <v>0</v>
      </c>
      <c r="BB337" s="56">
        <f t="shared" si="172"/>
        <v>0</v>
      </c>
      <c r="BC337" s="56">
        <f t="shared" si="173"/>
        <v>0</v>
      </c>
      <c r="BD337" s="56">
        <f t="shared" si="174"/>
        <v>0</v>
      </c>
      <c r="BE337" s="57">
        <f>SUM(AZ337:BD337)</f>
        <v>0</v>
      </c>
      <c r="BF337" s="57">
        <f>SUM($BE$7:BE337)</f>
        <v>0</v>
      </c>
      <c r="BH337" s="58" t="str">
        <f>IF(AS337=0,"",$P337)</f>
        <v/>
      </c>
      <c r="BI337" s="58" t="str">
        <f>IF(AT337=0,"",$P337+1)</f>
        <v/>
      </c>
      <c r="BJ337" s="58" t="str">
        <f>IF(AU337=0,"",$P337+2)</f>
        <v/>
      </c>
      <c r="BK337" s="58" t="str">
        <f>IF(AV337=0,"",$P337+3)</f>
        <v/>
      </c>
      <c r="BL337" s="58" t="str">
        <f>IF(AW337=0,"",$P337+4)</f>
        <v/>
      </c>
      <c r="BN337" s="58" t="str">
        <f>IF(AZ337=0,"",$Y337)</f>
        <v/>
      </c>
      <c r="BO337" s="58" t="str">
        <f>IF(BA337=0,"",$Y337+1)</f>
        <v/>
      </c>
      <c r="BP337" s="58" t="str">
        <f>IF(BB337=0,"",$Y337+2)</f>
        <v/>
      </c>
      <c r="BQ337" s="58" t="str">
        <f>IF(BC337=0,"",$Y337+3)</f>
        <v/>
      </c>
      <c r="BR337" s="58" t="str">
        <f>IF(BD337=0,"",$Y337+4)</f>
        <v/>
      </c>
    </row>
    <row r="338" spans="15:71" x14ac:dyDescent="0.2">
      <c r="X338" s="20"/>
      <c r="Y338" s="20"/>
      <c r="Z338" s="20"/>
      <c r="AA338" s="20"/>
      <c r="AB338" s="20"/>
      <c r="AC338" s="21"/>
      <c r="AD338" s="21"/>
      <c r="AE338" s="21"/>
      <c r="AF338" s="21"/>
      <c r="AP338" s="205"/>
      <c r="AR338" s="22"/>
      <c r="AW338" s="145" t="s">
        <v>19</v>
      </c>
      <c r="AX338" s="146">
        <f>SUM(AX7:AX337)</f>
        <v>0</v>
      </c>
      <c r="AY338" s="146"/>
      <c r="BD338" s="145" t="s">
        <v>18</v>
      </c>
      <c r="BE338" s="146">
        <f>SUM(BE7:BE337)</f>
        <v>0</v>
      </c>
      <c r="BG338" s="26"/>
      <c r="BH338" s="25" t="s">
        <v>38</v>
      </c>
      <c r="BK338" s="147" t="str">
        <f>IF(SUM(BH7:BL143)=0,"",SMALL(BH7:BL337,1))</f>
        <v/>
      </c>
      <c r="BL338" s="148"/>
      <c r="BN338" s="25" t="s">
        <v>39</v>
      </c>
      <c r="BO338" s="25"/>
      <c r="BP338" s="25"/>
      <c r="BQ338" s="147" t="str">
        <f>IF(SUM(BN7:BR337)=0,"",SMALL(BN7:BR337,1))</f>
        <v/>
      </c>
      <c r="BS338" s="26"/>
    </row>
    <row r="339" spans="15:71" x14ac:dyDescent="0.2">
      <c r="X339" s="20"/>
      <c r="Y339" s="20"/>
      <c r="Z339" s="20"/>
      <c r="AA339" s="20"/>
      <c r="AB339" s="20"/>
      <c r="AC339" s="21"/>
      <c r="AD339" s="21"/>
      <c r="AE339" s="21"/>
      <c r="AF339" s="21"/>
      <c r="AH339" s="22"/>
      <c r="AI339" s="22"/>
      <c r="AJ339" s="22"/>
      <c r="AK339" s="22"/>
      <c r="AL339" s="22"/>
      <c r="AM339" s="23"/>
      <c r="AN339" s="23"/>
      <c r="AO339" s="22"/>
      <c r="AP339" s="205"/>
      <c r="AQ339" s="22"/>
      <c r="AR339" s="22"/>
      <c r="BG339" s="26"/>
      <c r="BH339" s="25" t="s">
        <v>35</v>
      </c>
      <c r="BK339" s="147" t="str">
        <f>IF(SUM(BH7:BL337)=0,"",LARGE(BH7:BL337,1))</f>
        <v/>
      </c>
      <c r="BL339" s="149"/>
      <c r="BN339" s="25" t="s">
        <v>40</v>
      </c>
      <c r="BO339" s="25"/>
      <c r="BP339" s="25"/>
      <c r="BQ339" s="147" t="str">
        <f>IF(SUM(BN7:BR337)=0,"",LARGE(BN7:BR337,1))</f>
        <v/>
      </c>
      <c r="BS339" s="26"/>
    </row>
    <row r="340" spans="15:71" x14ac:dyDescent="0.2">
      <c r="X340" s="20"/>
      <c r="Y340" s="20"/>
      <c r="Z340" s="20"/>
      <c r="AA340" s="20"/>
      <c r="AB340" s="20"/>
      <c r="AC340" s="21"/>
      <c r="AD340" s="21"/>
      <c r="AE340" s="21"/>
      <c r="AF340" s="21"/>
      <c r="AH340" s="22"/>
      <c r="AI340" s="22"/>
      <c r="AJ340" s="22"/>
      <c r="AK340" s="22"/>
      <c r="AL340" s="22"/>
      <c r="AM340" s="23"/>
      <c r="AN340" s="23"/>
      <c r="AO340" s="22"/>
      <c r="AP340" s="205"/>
      <c r="AQ340" s="22"/>
      <c r="AR340" s="22"/>
      <c r="BG340" s="26"/>
      <c r="BS340" s="26"/>
    </row>
    <row r="341" spans="15:71" x14ac:dyDescent="0.2">
      <c r="X341" s="20"/>
      <c r="Y341" s="20"/>
      <c r="Z341" s="20"/>
      <c r="AA341" s="20"/>
      <c r="AB341" s="20"/>
      <c r="AC341" s="21"/>
      <c r="AD341" s="21"/>
      <c r="AE341" s="21"/>
      <c r="AF341" s="21"/>
      <c r="AG341" s="20"/>
      <c r="AH341" s="22"/>
      <c r="AI341" s="22"/>
      <c r="AJ341" s="22"/>
      <c r="AK341" s="22"/>
      <c r="AL341" s="22"/>
      <c r="AM341" s="23"/>
      <c r="AN341" s="23"/>
      <c r="AO341" s="22"/>
      <c r="AP341" s="205"/>
      <c r="AQ341" s="22"/>
      <c r="AR341" s="22"/>
      <c r="BG341" s="26"/>
      <c r="BP341" s="150" t="s">
        <v>41</v>
      </c>
      <c r="BQ341" s="147" t="str">
        <f>IF(E41&gt;E40,"",IF(AR29="ma",BQ342,IF(AR29="di",BQ343,IF(AR29="wo",BQ344,IF(AR29="do",BQ345,IF(AR29="vr",BQ346,IF(AR29="za",BQ347,IF(AR29="zo",BQ348,""))))))))</f>
        <v/>
      </c>
      <c r="BS341" s="26"/>
    </row>
    <row r="342" spans="15:71" x14ac:dyDescent="0.2">
      <c r="X342" s="20"/>
      <c r="Y342" s="20"/>
      <c r="Z342" s="20"/>
      <c r="AA342" s="20"/>
      <c r="AB342" s="20"/>
      <c r="AC342" s="21"/>
      <c r="AD342" s="21"/>
      <c r="AE342" s="21"/>
      <c r="AF342" s="21"/>
      <c r="AG342" s="20"/>
      <c r="AH342" s="22"/>
      <c r="AI342" s="22"/>
      <c r="AJ342" s="22"/>
      <c r="AK342" s="22"/>
      <c r="AL342" s="22"/>
      <c r="AM342" s="23"/>
      <c r="AN342" s="23"/>
      <c r="AO342" s="22"/>
      <c r="AP342" s="205"/>
      <c r="AQ342" s="22"/>
      <c r="AR342" s="22"/>
      <c r="BG342" s="26"/>
      <c r="BP342" s="151"/>
      <c r="BQ342" s="152" t="e">
        <f>IF(C29&lt;&gt;"",$BK$339+1,IF(D29&lt;&gt;"",$BK$339+2,IF(E29&lt;&gt;"",$BK$339+3,IF(F29&lt;&gt;"",$BK$339+4,$BK$339+7))))</f>
        <v>#VALUE!</v>
      </c>
      <c r="BS342" s="26"/>
    </row>
    <row r="343" spans="15:71" x14ac:dyDescent="0.2">
      <c r="X343" s="20"/>
      <c r="Y343" s="20"/>
      <c r="Z343" s="20"/>
      <c r="AA343" s="20"/>
      <c r="AB343" s="20"/>
      <c r="AC343" s="21"/>
      <c r="AD343" s="21"/>
      <c r="AE343" s="21"/>
      <c r="AF343" s="21"/>
      <c r="AG343" s="20"/>
      <c r="AH343" s="22"/>
      <c r="AI343" s="22"/>
      <c r="AJ343" s="22"/>
      <c r="AK343" s="22"/>
      <c r="AL343" s="22"/>
      <c r="AM343" s="23"/>
      <c r="AN343" s="23"/>
      <c r="AO343" s="22"/>
      <c r="AP343" s="205"/>
      <c r="AQ343" s="22"/>
      <c r="AR343" s="22"/>
      <c r="BG343" s="26"/>
      <c r="BP343" s="151"/>
      <c r="BQ343" s="152" t="e">
        <f>IF(D29&lt;&gt;"",$BK$339+1,IF(E29&lt;&gt;"",$BK$339+2,IF(F29&lt;&gt;"",$BK$339+3,IF(B29&lt;&gt;"",$BK$339+6,$BK$339+7))))</f>
        <v>#VALUE!</v>
      </c>
      <c r="BS343" s="26"/>
    </row>
    <row r="344" spans="15:71" x14ac:dyDescent="0.2">
      <c r="X344" s="20"/>
      <c r="Y344" s="20"/>
      <c r="Z344" s="20"/>
      <c r="AA344" s="20"/>
      <c r="AB344" s="20"/>
      <c r="AC344" s="21"/>
      <c r="AD344" s="21"/>
      <c r="AE344" s="21"/>
      <c r="AF344" s="21"/>
      <c r="AG344" s="20"/>
      <c r="AH344" s="22"/>
      <c r="AI344" s="22"/>
      <c r="AJ344" s="22"/>
      <c r="AK344" s="22"/>
      <c r="AL344" s="22"/>
      <c r="AM344" s="23"/>
      <c r="AN344" s="23"/>
      <c r="AO344" s="22"/>
      <c r="AP344" s="205"/>
      <c r="AQ344" s="22"/>
      <c r="AR344" s="22"/>
      <c r="BG344" s="26"/>
      <c r="BP344" s="151"/>
      <c r="BQ344" s="152" t="e">
        <f>IF(E29&lt;&gt;"",$BK$339+1,IF(F29&lt;&gt;"",$BK$339+2,IF(B29&lt;&gt;"",$BK$339+5,IF(C29&lt;&gt;"",$BK$339+6,$BK$339+7))))</f>
        <v>#VALUE!</v>
      </c>
      <c r="BS344" s="26"/>
    </row>
    <row r="345" spans="15:71" x14ac:dyDescent="0.2">
      <c r="X345" s="20"/>
      <c r="Y345" s="20"/>
      <c r="Z345" s="20"/>
      <c r="AA345" s="20"/>
      <c r="AB345" s="20"/>
      <c r="AC345" s="21"/>
      <c r="AD345" s="21"/>
      <c r="AE345" s="21"/>
      <c r="AF345" s="21"/>
      <c r="AG345" s="20"/>
      <c r="AH345" s="22"/>
      <c r="AI345" s="22"/>
      <c r="AJ345" s="22"/>
      <c r="AK345" s="22"/>
      <c r="AL345" s="22"/>
      <c r="AM345" s="23"/>
      <c r="AN345" s="23"/>
      <c r="AO345" s="22"/>
      <c r="AP345" s="205"/>
      <c r="AQ345" s="22"/>
      <c r="AR345" s="22"/>
      <c r="BG345" s="26"/>
      <c r="BP345" s="151"/>
      <c r="BQ345" s="152" t="e">
        <f>IF(F29&lt;&gt;"",$BK$339+1,IF(B29&lt;&gt;"",$BK$339+4,IF(C29&lt;&gt;"",$BK$339+5,IF(D29&lt;&gt;"",$BK$339+6,$BK$339+7))))</f>
        <v>#VALUE!</v>
      </c>
      <c r="BS345" s="26"/>
    </row>
    <row r="346" spans="15:71" x14ac:dyDescent="0.2">
      <c r="X346" s="20"/>
      <c r="Y346" s="20"/>
      <c r="Z346" s="20"/>
      <c r="AA346" s="20"/>
      <c r="AB346" s="20"/>
      <c r="AC346" s="21"/>
      <c r="AD346" s="21"/>
      <c r="AE346" s="21"/>
      <c r="AF346" s="21"/>
      <c r="AG346" s="20"/>
      <c r="AH346" s="22"/>
      <c r="AI346" s="22"/>
      <c r="AJ346" s="22"/>
      <c r="AK346" s="22"/>
      <c r="AL346" s="22"/>
      <c r="AM346" s="23"/>
      <c r="AN346" s="23"/>
      <c r="AO346" s="22"/>
      <c r="AP346" s="205"/>
      <c r="AQ346" s="22"/>
      <c r="AR346" s="22"/>
      <c r="BG346" s="26"/>
      <c r="BP346" s="151"/>
      <c r="BQ346" s="152" t="e">
        <f>IF(B29&lt;&gt;"",$BK$339+3,IF(C29&lt;&gt;"",$BK$339+4,IF(D29&lt;&gt;"",$BK$339+5,IF(E29&lt;&gt;"",$BK$339+6,$BK$339+7))))</f>
        <v>#VALUE!</v>
      </c>
      <c r="BS346" s="26"/>
    </row>
    <row r="347" spans="15:71" x14ac:dyDescent="0.2">
      <c r="X347" s="20"/>
      <c r="Y347" s="20"/>
      <c r="Z347" s="20"/>
      <c r="AA347" s="20"/>
      <c r="AB347" s="20"/>
      <c r="AC347" s="21"/>
      <c r="AD347" s="21"/>
      <c r="AE347" s="21"/>
      <c r="AF347" s="21"/>
      <c r="AG347" s="20"/>
      <c r="AH347" s="22"/>
      <c r="AI347" s="22"/>
      <c r="AJ347" s="22"/>
      <c r="AK347" s="22"/>
      <c r="AL347" s="22"/>
      <c r="AM347" s="23"/>
      <c r="AN347" s="23"/>
      <c r="AO347" s="22"/>
      <c r="AP347" s="205"/>
      <c r="AQ347" s="22"/>
      <c r="AR347" s="22"/>
      <c r="BG347" s="26"/>
      <c r="BQ347" s="152" t="e">
        <f>SMALL(BQ342:BQ346,1)</f>
        <v>#VALUE!</v>
      </c>
      <c r="BS347" s="26"/>
    </row>
    <row r="348" spans="15:71" x14ac:dyDescent="0.2">
      <c r="X348" s="20"/>
      <c r="Y348" s="20"/>
      <c r="Z348" s="20"/>
      <c r="AA348" s="20"/>
      <c r="AB348" s="20"/>
      <c r="AC348" s="21"/>
      <c r="AD348" s="21"/>
      <c r="AE348" s="21"/>
      <c r="AF348" s="21"/>
      <c r="AG348" s="20"/>
      <c r="AH348" s="22"/>
      <c r="AI348" s="22"/>
      <c r="AJ348" s="22"/>
      <c r="AK348" s="22"/>
      <c r="AL348" s="22"/>
      <c r="AM348" s="23"/>
      <c r="AN348" s="23"/>
      <c r="AO348" s="22"/>
      <c r="AP348" s="205"/>
      <c r="AQ348" s="22"/>
      <c r="AR348" s="22"/>
      <c r="BG348" s="26"/>
      <c r="BQ348" s="152" t="e">
        <f>SMALL(BQ342:BQ346,1)</f>
        <v>#VALUE!</v>
      </c>
      <c r="BS348" s="26"/>
    </row>
    <row r="349" spans="15:71" x14ac:dyDescent="0.2">
      <c r="X349" s="20"/>
      <c r="Y349" s="20"/>
      <c r="Z349" s="20"/>
      <c r="AA349" s="20"/>
      <c r="AB349" s="20"/>
      <c r="AC349" s="21"/>
      <c r="AD349" s="21"/>
      <c r="AE349" s="21"/>
      <c r="AF349" s="21"/>
      <c r="AG349" s="20"/>
      <c r="AH349" s="22"/>
      <c r="AI349" s="22"/>
      <c r="AJ349" s="22"/>
      <c r="AK349" s="22"/>
      <c r="AL349" s="22"/>
      <c r="AM349" s="23"/>
      <c r="AN349" s="23"/>
      <c r="AO349" s="22"/>
      <c r="AP349" s="205"/>
      <c r="AQ349" s="22"/>
      <c r="AR349" s="22"/>
      <c r="BG349" s="26"/>
      <c r="BS349" s="26"/>
    </row>
    <row r="350" spans="15:71" x14ac:dyDescent="0.2">
      <c r="X350" s="20"/>
      <c r="Y350" s="20"/>
      <c r="Z350" s="20"/>
      <c r="AA350" s="20"/>
      <c r="AB350" s="20"/>
      <c r="AC350" s="21"/>
      <c r="AD350" s="21"/>
      <c r="AE350" s="21"/>
      <c r="AF350" s="21"/>
      <c r="AG350" s="20"/>
      <c r="AH350" s="22"/>
      <c r="AI350" s="22"/>
      <c r="AJ350" s="22"/>
      <c r="AK350" s="22"/>
      <c r="AL350" s="22"/>
      <c r="AM350" s="23"/>
      <c r="AN350" s="23"/>
      <c r="AO350" s="22"/>
      <c r="AP350" s="205"/>
      <c r="AQ350" s="22"/>
      <c r="AR350" s="22"/>
      <c r="BG350" s="26"/>
      <c r="BS350" s="26"/>
    </row>
    <row r="351" spans="15:71" x14ac:dyDescent="0.2">
      <c r="X351" s="20"/>
      <c r="Y351" s="20"/>
      <c r="Z351" s="20"/>
      <c r="AA351" s="20"/>
      <c r="AB351" s="20"/>
      <c r="AC351" s="21"/>
      <c r="AD351" s="21"/>
      <c r="AE351" s="21"/>
      <c r="AF351" s="21"/>
      <c r="AG351" s="20"/>
      <c r="AH351" s="22"/>
      <c r="AI351" s="22"/>
      <c r="AJ351" s="22"/>
      <c r="AK351" s="22"/>
      <c r="AL351" s="22"/>
      <c r="AM351" s="23"/>
      <c r="AN351" s="23"/>
      <c r="AO351" s="22"/>
      <c r="AP351" s="205"/>
      <c r="AQ351" s="22"/>
      <c r="AR351" s="22"/>
      <c r="BG351" s="26"/>
      <c r="BS351" s="26"/>
    </row>
    <row r="352" spans="15:71" x14ac:dyDescent="0.2">
      <c r="X352" s="20"/>
      <c r="Y352" s="20"/>
      <c r="Z352" s="20"/>
      <c r="AA352" s="20"/>
      <c r="AB352" s="20"/>
      <c r="AC352" s="21"/>
      <c r="AD352" s="21"/>
      <c r="AE352" s="21"/>
      <c r="AF352" s="21"/>
      <c r="AG352" s="20"/>
      <c r="AH352" s="22"/>
      <c r="AI352" s="22"/>
      <c r="AJ352" s="22"/>
      <c r="AK352" s="22"/>
      <c r="AL352" s="22"/>
      <c r="AM352" s="23"/>
      <c r="AN352" s="23"/>
      <c r="AO352" s="22"/>
      <c r="AP352" s="205"/>
      <c r="AQ352" s="22"/>
      <c r="AR352" s="22"/>
      <c r="BG352" s="26"/>
      <c r="BS352" s="26"/>
    </row>
    <row r="353" spans="24:71" x14ac:dyDescent="0.2">
      <c r="X353" s="20"/>
      <c r="Y353" s="20"/>
      <c r="Z353" s="20"/>
      <c r="AA353" s="20"/>
      <c r="AB353" s="20"/>
      <c r="AC353" s="21"/>
      <c r="AD353" s="21"/>
      <c r="AE353" s="21"/>
      <c r="AF353" s="21"/>
      <c r="AG353" s="20"/>
      <c r="AH353" s="22"/>
      <c r="AI353" s="22"/>
      <c r="AJ353" s="22"/>
      <c r="AK353" s="22"/>
      <c r="AL353" s="22"/>
      <c r="AM353" s="23"/>
      <c r="AN353" s="23"/>
      <c r="AO353" s="22"/>
      <c r="AP353" s="205"/>
      <c r="AQ353" s="22"/>
      <c r="AR353" s="22"/>
      <c r="BG353" s="26"/>
      <c r="BS353" s="26"/>
    </row>
    <row r="354" spans="24:71" x14ac:dyDescent="0.2">
      <c r="X354" s="20"/>
      <c r="Y354" s="20"/>
      <c r="Z354" s="20"/>
      <c r="AA354" s="20"/>
      <c r="AB354" s="20"/>
      <c r="AC354" s="21"/>
      <c r="AD354" s="21"/>
      <c r="AE354" s="21"/>
      <c r="AF354" s="21"/>
      <c r="AG354" s="20"/>
      <c r="AH354" s="22"/>
      <c r="AI354" s="22"/>
      <c r="AJ354" s="22"/>
      <c r="AK354" s="22"/>
      <c r="AL354" s="22"/>
      <c r="AM354" s="23"/>
      <c r="AN354" s="23"/>
      <c r="AO354" s="22"/>
      <c r="AP354" s="205"/>
      <c r="AQ354" s="22"/>
      <c r="AR354" s="22"/>
      <c r="BG354" s="26"/>
      <c r="BS354" s="26"/>
    </row>
    <row r="355" spans="24:71" x14ac:dyDescent="0.2">
      <c r="X355" s="20"/>
      <c r="Y355" s="20"/>
      <c r="Z355" s="20"/>
      <c r="AA355" s="20"/>
      <c r="AB355" s="20"/>
      <c r="AC355" s="21"/>
      <c r="AD355" s="21"/>
      <c r="AE355" s="21"/>
      <c r="AF355" s="21"/>
      <c r="AG355" s="20"/>
      <c r="AH355" s="22"/>
      <c r="AI355" s="22"/>
      <c r="AJ355" s="22"/>
      <c r="AK355" s="22"/>
      <c r="AL355" s="22"/>
      <c r="AM355" s="23"/>
      <c r="AN355" s="23"/>
      <c r="AO355" s="22"/>
      <c r="AP355" s="205"/>
      <c r="AQ355" s="22"/>
      <c r="AR355" s="22"/>
      <c r="BG355" s="26"/>
      <c r="BS355" s="26"/>
    </row>
    <row r="356" spans="24:71" x14ac:dyDescent="0.2">
      <c r="X356" s="20"/>
      <c r="Y356" s="20"/>
      <c r="Z356" s="20"/>
      <c r="AA356" s="20"/>
      <c r="AB356" s="20"/>
      <c r="AC356" s="21"/>
      <c r="AD356" s="21"/>
      <c r="AE356" s="21"/>
      <c r="AF356" s="21"/>
      <c r="AG356" s="20"/>
      <c r="AH356" s="22"/>
      <c r="AI356" s="22"/>
      <c r="AJ356" s="22"/>
      <c r="AK356" s="22"/>
      <c r="AL356" s="22"/>
      <c r="AM356" s="23"/>
      <c r="AN356" s="23"/>
      <c r="AO356" s="22"/>
      <c r="AP356" s="205"/>
      <c r="AQ356" s="22"/>
      <c r="AR356" s="22"/>
      <c r="BG356" s="26"/>
      <c r="BS356" s="26"/>
    </row>
    <row r="357" spans="24:71" x14ac:dyDescent="0.2">
      <c r="X357" s="20"/>
      <c r="Y357" s="20"/>
      <c r="Z357" s="20"/>
      <c r="AA357" s="20"/>
      <c r="AB357" s="20"/>
      <c r="AC357" s="21"/>
      <c r="AD357" s="21"/>
      <c r="AE357" s="21"/>
      <c r="AF357" s="21"/>
      <c r="AG357" s="20"/>
      <c r="AH357" s="22"/>
      <c r="AI357" s="22"/>
      <c r="AJ357" s="22"/>
      <c r="AK357" s="22"/>
      <c r="AL357" s="22"/>
      <c r="AM357" s="23"/>
      <c r="AN357" s="23"/>
      <c r="AO357" s="22"/>
      <c r="AP357" s="205"/>
      <c r="AQ357" s="22"/>
      <c r="AR357" s="22"/>
      <c r="BG357" s="26"/>
      <c r="BS357" s="26"/>
    </row>
    <row r="358" spans="24:71" x14ac:dyDescent="0.2">
      <c r="X358" s="20"/>
      <c r="Y358" s="20"/>
      <c r="Z358" s="20"/>
      <c r="AA358" s="20"/>
      <c r="AB358" s="20"/>
      <c r="AC358" s="21"/>
      <c r="AD358" s="21"/>
      <c r="AE358" s="21"/>
      <c r="AF358" s="21"/>
      <c r="AG358" s="20"/>
      <c r="AH358" s="22"/>
      <c r="AI358" s="22"/>
      <c r="AJ358" s="22"/>
      <c r="AK358" s="22"/>
      <c r="AL358" s="22"/>
      <c r="AM358" s="23"/>
      <c r="AN358" s="23"/>
      <c r="AO358" s="22"/>
      <c r="AP358" s="205"/>
      <c r="AQ358" s="22"/>
      <c r="AR358" s="22"/>
      <c r="BG358" s="26"/>
      <c r="BS358" s="26"/>
    </row>
    <row r="359" spans="24:71" x14ac:dyDescent="0.2">
      <c r="X359" s="20"/>
      <c r="Y359" s="20"/>
      <c r="Z359" s="20"/>
      <c r="AA359" s="20"/>
      <c r="AB359" s="20"/>
      <c r="AC359" s="21"/>
      <c r="AD359" s="21"/>
      <c r="AE359" s="21"/>
      <c r="AF359" s="21"/>
      <c r="AG359" s="20"/>
      <c r="AH359" s="22"/>
      <c r="AI359" s="22"/>
      <c r="AJ359" s="22"/>
      <c r="AK359" s="22"/>
      <c r="AL359" s="22"/>
      <c r="AM359" s="23"/>
      <c r="AN359" s="23"/>
      <c r="AO359" s="22"/>
      <c r="AP359" s="205"/>
      <c r="AQ359" s="22"/>
      <c r="AR359" s="22"/>
      <c r="BG359" s="26"/>
      <c r="BS359" s="26"/>
    </row>
    <row r="360" spans="24:71" x14ac:dyDescent="0.2">
      <c r="X360" s="20"/>
      <c r="Y360" s="20"/>
      <c r="Z360" s="20"/>
      <c r="AA360" s="20"/>
      <c r="AB360" s="20"/>
      <c r="AC360" s="21"/>
      <c r="AD360" s="21"/>
      <c r="AE360" s="21"/>
      <c r="AF360" s="21"/>
      <c r="AG360" s="20"/>
      <c r="AH360" s="22"/>
      <c r="AI360" s="22"/>
      <c r="AJ360" s="22"/>
      <c r="AK360" s="22"/>
      <c r="AL360" s="22"/>
      <c r="AM360" s="23"/>
      <c r="AN360" s="23"/>
      <c r="AO360" s="22"/>
      <c r="AP360" s="205"/>
      <c r="AQ360" s="22"/>
      <c r="AR360" s="22"/>
      <c r="BG360" s="26"/>
      <c r="BS360" s="26"/>
    </row>
    <row r="361" spans="24:71" x14ac:dyDescent="0.2">
      <c r="X361" s="20"/>
      <c r="Y361" s="20"/>
      <c r="Z361" s="20"/>
      <c r="AA361" s="20"/>
      <c r="AB361" s="20"/>
      <c r="AC361" s="21"/>
      <c r="AD361" s="21"/>
      <c r="AE361" s="21"/>
      <c r="AF361" s="21"/>
      <c r="AG361" s="20"/>
      <c r="AH361" s="22"/>
      <c r="AI361" s="22"/>
      <c r="AJ361" s="22"/>
      <c r="AK361" s="22"/>
      <c r="AL361" s="22"/>
      <c r="AM361" s="23"/>
      <c r="AN361" s="23"/>
      <c r="AO361" s="22"/>
      <c r="AP361" s="205"/>
      <c r="AQ361" s="22"/>
      <c r="AR361" s="22"/>
      <c r="BG361" s="26"/>
      <c r="BS361" s="26"/>
    </row>
    <row r="362" spans="24:71" x14ac:dyDescent="0.2">
      <c r="X362" s="20"/>
      <c r="Y362" s="20"/>
      <c r="Z362" s="20"/>
      <c r="AA362" s="20"/>
      <c r="AB362" s="20"/>
      <c r="AC362" s="21"/>
      <c r="AD362" s="21"/>
      <c r="AE362" s="21"/>
      <c r="AF362" s="21"/>
      <c r="AG362" s="20"/>
      <c r="AH362" s="22"/>
      <c r="AI362" s="22"/>
      <c r="AJ362" s="22"/>
      <c r="AK362" s="22"/>
      <c r="AL362" s="22"/>
      <c r="AM362" s="23"/>
      <c r="AN362" s="23"/>
      <c r="AO362" s="22"/>
      <c r="AP362" s="205"/>
      <c r="AQ362" s="22"/>
      <c r="AR362" s="22"/>
      <c r="BG362" s="26"/>
      <c r="BS362" s="26"/>
    </row>
    <row r="363" spans="24:71" x14ac:dyDescent="0.2">
      <c r="X363" s="20"/>
      <c r="Y363" s="20"/>
      <c r="Z363" s="20"/>
      <c r="AA363" s="20"/>
      <c r="AB363" s="20"/>
      <c r="AC363" s="21"/>
      <c r="AD363" s="21"/>
      <c r="AE363" s="21"/>
      <c r="AF363" s="21"/>
      <c r="AG363" s="20"/>
      <c r="AH363" s="22"/>
      <c r="AI363" s="22"/>
      <c r="AJ363" s="22"/>
      <c r="AK363" s="22"/>
      <c r="AL363" s="22"/>
      <c r="AM363" s="23"/>
      <c r="AN363" s="23"/>
      <c r="AO363" s="22"/>
      <c r="AP363" s="205"/>
      <c r="AQ363" s="22"/>
      <c r="AR363" s="22"/>
      <c r="BG363" s="26"/>
      <c r="BS363" s="26"/>
    </row>
    <row r="364" spans="24:71" x14ac:dyDescent="0.2">
      <c r="X364" s="20"/>
      <c r="Y364" s="20"/>
      <c r="Z364" s="20"/>
      <c r="AA364" s="20"/>
      <c r="AB364" s="20"/>
      <c r="AC364" s="21"/>
      <c r="AD364" s="21"/>
      <c r="AE364" s="21"/>
      <c r="AF364" s="21"/>
      <c r="AG364" s="20"/>
      <c r="AH364" s="22"/>
      <c r="AI364" s="22"/>
      <c r="AJ364" s="22"/>
      <c r="AK364" s="22"/>
      <c r="AL364" s="22"/>
      <c r="AM364" s="23"/>
      <c r="AN364" s="23"/>
      <c r="AO364" s="22"/>
      <c r="AP364" s="205"/>
      <c r="AQ364" s="22"/>
      <c r="AR364" s="22"/>
      <c r="BG364" s="26"/>
      <c r="BS364" s="26"/>
    </row>
    <row r="365" spans="24:71" x14ac:dyDescent="0.2">
      <c r="X365" s="20"/>
      <c r="Y365" s="20"/>
      <c r="Z365" s="20"/>
      <c r="AA365" s="20"/>
      <c r="AB365" s="20"/>
      <c r="AC365" s="21"/>
      <c r="AD365" s="21"/>
      <c r="AE365" s="21"/>
      <c r="AF365" s="21"/>
      <c r="AG365" s="20"/>
      <c r="AH365" s="22"/>
      <c r="AI365" s="22"/>
      <c r="AJ365" s="22"/>
      <c r="AK365" s="22"/>
      <c r="AL365" s="22"/>
      <c r="AM365" s="23"/>
      <c r="AN365" s="23"/>
      <c r="AO365" s="22"/>
      <c r="AP365" s="205"/>
      <c r="AQ365" s="22"/>
      <c r="AR365" s="22"/>
      <c r="BG365" s="26"/>
      <c r="BS365" s="26"/>
    </row>
    <row r="366" spans="24:71" x14ac:dyDescent="0.2">
      <c r="X366" s="20"/>
      <c r="Y366" s="20"/>
      <c r="Z366" s="20"/>
      <c r="AA366" s="20"/>
      <c r="AB366" s="20"/>
      <c r="AC366" s="21"/>
      <c r="AD366" s="21"/>
      <c r="AE366" s="21"/>
      <c r="AF366" s="21"/>
      <c r="AG366" s="20"/>
      <c r="AH366" s="22"/>
      <c r="AI366" s="22"/>
      <c r="AJ366" s="22"/>
      <c r="AK366" s="22"/>
      <c r="AL366" s="22"/>
      <c r="AM366" s="23"/>
      <c r="AN366" s="23"/>
      <c r="AO366" s="22"/>
      <c r="AP366" s="205"/>
      <c r="AQ366" s="22"/>
      <c r="AR366" s="22"/>
      <c r="BG366" s="26"/>
      <c r="BS366" s="26"/>
    </row>
    <row r="367" spans="24:71" x14ac:dyDescent="0.2">
      <c r="X367" s="20"/>
      <c r="Y367" s="20"/>
      <c r="Z367" s="20"/>
      <c r="AA367" s="20"/>
      <c r="AB367" s="20"/>
      <c r="AC367" s="21"/>
      <c r="AD367" s="21"/>
      <c r="AE367" s="21"/>
      <c r="AF367" s="21"/>
      <c r="AG367" s="20"/>
      <c r="AH367" s="22"/>
      <c r="AI367" s="22"/>
      <c r="AJ367" s="22"/>
      <c r="AK367" s="22"/>
      <c r="AL367" s="22"/>
      <c r="AM367" s="23"/>
      <c r="AN367" s="23"/>
      <c r="AO367" s="22"/>
      <c r="AP367" s="205"/>
      <c r="AQ367" s="22"/>
      <c r="AR367" s="22"/>
      <c r="BG367" s="26"/>
      <c r="BS367" s="26"/>
    </row>
    <row r="368" spans="24:71" x14ac:dyDescent="0.2">
      <c r="X368" s="20"/>
      <c r="Y368" s="20"/>
      <c r="Z368" s="20"/>
      <c r="AA368" s="20"/>
      <c r="AB368" s="20"/>
      <c r="AC368" s="21"/>
      <c r="AD368" s="21"/>
      <c r="AE368" s="21"/>
      <c r="AF368" s="21"/>
      <c r="AG368" s="20"/>
      <c r="AH368" s="22"/>
      <c r="AI368" s="22"/>
      <c r="AJ368" s="22"/>
      <c r="AK368" s="22"/>
      <c r="AL368" s="22"/>
      <c r="AM368" s="23"/>
      <c r="AN368" s="23"/>
      <c r="AO368" s="22"/>
      <c r="AP368" s="205"/>
      <c r="AQ368" s="22"/>
      <c r="AR368" s="22"/>
      <c r="BG368" s="26"/>
      <c r="BS368" s="26"/>
    </row>
    <row r="369" spans="24:71" x14ac:dyDescent="0.2">
      <c r="X369" s="20"/>
      <c r="Y369" s="20"/>
      <c r="Z369" s="20"/>
      <c r="AA369" s="20"/>
      <c r="AB369" s="20"/>
      <c r="AC369" s="21"/>
      <c r="AD369" s="21"/>
      <c r="AE369" s="21"/>
      <c r="AF369" s="21"/>
      <c r="AG369" s="20"/>
      <c r="AH369" s="22"/>
      <c r="AI369" s="22"/>
      <c r="AJ369" s="22"/>
      <c r="AK369" s="22"/>
      <c r="AL369" s="22"/>
      <c r="AM369" s="23"/>
      <c r="AN369" s="23"/>
      <c r="AO369" s="22"/>
      <c r="AP369" s="205"/>
      <c r="AQ369" s="22"/>
      <c r="AR369" s="22"/>
      <c r="BG369" s="26"/>
      <c r="BS369" s="26"/>
    </row>
    <row r="370" spans="24:71" x14ac:dyDescent="0.2">
      <c r="X370" s="20"/>
      <c r="Y370" s="20"/>
      <c r="Z370" s="20"/>
      <c r="AA370" s="20"/>
      <c r="AB370" s="20"/>
      <c r="AC370" s="21"/>
      <c r="AD370" s="21"/>
      <c r="AE370" s="21"/>
      <c r="AF370" s="21"/>
      <c r="AG370" s="20"/>
      <c r="AH370" s="22"/>
      <c r="AI370" s="22"/>
      <c r="AJ370" s="22"/>
      <c r="AK370" s="22"/>
      <c r="AL370" s="22"/>
      <c r="AM370" s="23"/>
      <c r="AN370" s="23"/>
      <c r="AO370" s="22"/>
      <c r="AP370" s="205"/>
      <c r="AQ370" s="22"/>
      <c r="AR370" s="22"/>
      <c r="BG370" s="26"/>
      <c r="BS370" s="26"/>
    </row>
    <row r="371" spans="24:71" x14ac:dyDescent="0.2">
      <c r="X371" s="20"/>
      <c r="Y371" s="20"/>
      <c r="Z371" s="20"/>
      <c r="AA371" s="20"/>
      <c r="AB371" s="20"/>
      <c r="AC371" s="21"/>
      <c r="AD371" s="21"/>
      <c r="AE371" s="21"/>
      <c r="AF371" s="21"/>
      <c r="AG371" s="20"/>
      <c r="AH371" s="22"/>
      <c r="AI371" s="22"/>
      <c r="AJ371" s="22"/>
      <c r="AK371" s="22"/>
      <c r="AL371" s="22"/>
      <c r="AM371" s="23"/>
      <c r="AN371" s="23"/>
      <c r="AO371" s="22"/>
      <c r="AP371" s="205"/>
      <c r="AQ371" s="22"/>
      <c r="AR371" s="22"/>
      <c r="BG371" s="26"/>
      <c r="BS371" s="26"/>
    </row>
    <row r="372" spans="24:71" x14ac:dyDescent="0.2">
      <c r="X372" s="20"/>
      <c r="Y372" s="20"/>
      <c r="Z372" s="20"/>
      <c r="AA372" s="20"/>
      <c r="AB372" s="20"/>
      <c r="AC372" s="21"/>
      <c r="AD372" s="21"/>
      <c r="AE372" s="21"/>
      <c r="AF372" s="21"/>
      <c r="AG372" s="20"/>
      <c r="AH372" s="22"/>
      <c r="AI372" s="22"/>
      <c r="AJ372" s="22"/>
      <c r="AK372" s="22"/>
      <c r="AL372" s="22"/>
      <c r="AM372" s="23"/>
      <c r="AN372" s="23"/>
      <c r="AO372" s="22"/>
      <c r="AP372" s="205"/>
      <c r="AQ372" s="22"/>
      <c r="AR372" s="22"/>
      <c r="BG372" s="26"/>
      <c r="BS372" s="26"/>
    </row>
    <row r="373" spans="24:71" x14ac:dyDescent="0.2">
      <c r="X373" s="20"/>
      <c r="Y373" s="20"/>
      <c r="Z373" s="20"/>
      <c r="AA373" s="20"/>
      <c r="AB373" s="20"/>
      <c r="AC373" s="21"/>
      <c r="AD373" s="21"/>
      <c r="AE373" s="21"/>
      <c r="AF373" s="21"/>
      <c r="AG373" s="20"/>
      <c r="AH373" s="22"/>
      <c r="AI373" s="22"/>
      <c r="AJ373" s="22"/>
      <c r="AK373" s="22"/>
      <c r="AL373" s="22"/>
      <c r="AM373" s="23"/>
      <c r="AN373" s="23"/>
      <c r="AO373" s="22"/>
      <c r="AP373" s="205"/>
      <c r="AQ373" s="22"/>
      <c r="AR373" s="22"/>
      <c r="BG373" s="26"/>
      <c r="BS373" s="26"/>
    </row>
    <row r="374" spans="24:71" x14ac:dyDescent="0.2">
      <c r="X374" s="20"/>
      <c r="Y374" s="20"/>
      <c r="Z374" s="20"/>
      <c r="AA374" s="20"/>
      <c r="AB374" s="20"/>
      <c r="AC374" s="21"/>
      <c r="AD374" s="21"/>
      <c r="AE374" s="21"/>
      <c r="AF374" s="21"/>
      <c r="AG374" s="20"/>
      <c r="AH374" s="22"/>
      <c r="AI374" s="22"/>
      <c r="AJ374" s="22"/>
      <c r="AK374" s="22"/>
      <c r="AL374" s="22"/>
      <c r="AM374" s="23"/>
      <c r="AN374" s="23"/>
      <c r="AO374" s="22"/>
      <c r="AP374" s="205"/>
      <c r="AQ374" s="22"/>
      <c r="AR374" s="22"/>
      <c r="BG374" s="26"/>
      <c r="BS374" s="26"/>
    </row>
    <row r="375" spans="24:71" x14ac:dyDescent="0.2">
      <c r="X375" s="20"/>
      <c r="Y375" s="20"/>
      <c r="Z375" s="20"/>
      <c r="AA375" s="20"/>
      <c r="AB375" s="20"/>
      <c r="AC375" s="21"/>
      <c r="AD375" s="21"/>
      <c r="AE375" s="21"/>
      <c r="AF375" s="21"/>
      <c r="AG375" s="20"/>
      <c r="AH375" s="22"/>
      <c r="AI375" s="22"/>
      <c r="AJ375" s="22"/>
      <c r="AK375" s="22"/>
      <c r="AL375" s="22"/>
      <c r="AM375" s="23"/>
      <c r="AN375" s="23"/>
      <c r="AO375" s="22"/>
      <c r="AP375" s="205"/>
      <c r="AQ375" s="22"/>
      <c r="AR375" s="22"/>
      <c r="BG375" s="26"/>
      <c r="BS375" s="26"/>
    </row>
    <row r="376" spans="24:71" x14ac:dyDescent="0.2">
      <c r="X376" s="20"/>
      <c r="Y376" s="20"/>
      <c r="Z376" s="20"/>
      <c r="AA376" s="20"/>
      <c r="AB376" s="20"/>
      <c r="AC376" s="21"/>
      <c r="AD376" s="21"/>
      <c r="AE376" s="21"/>
      <c r="AF376" s="21"/>
      <c r="AG376" s="20"/>
      <c r="AH376" s="22"/>
      <c r="AI376" s="22"/>
      <c r="AJ376" s="22"/>
      <c r="AK376" s="22"/>
      <c r="AL376" s="22"/>
      <c r="AM376" s="23"/>
      <c r="AN376" s="23"/>
      <c r="AO376" s="22"/>
      <c r="AP376" s="205"/>
      <c r="AQ376" s="22"/>
      <c r="AR376" s="22"/>
      <c r="BG376" s="26"/>
      <c r="BS376" s="26"/>
    </row>
    <row r="377" spans="24:71" x14ac:dyDescent="0.2">
      <c r="X377" s="20"/>
      <c r="Y377" s="20"/>
      <c r="Z377" s="20"/>
      <c r="AA377" s="20"/>
      <c r="AB377" s="20"/>
      <c r="AC377" s="21"/>
      <c r="AD377" s="21"/>
      <c r="AE377" s="21"/>
      <c r="AF377" s="21"/>
      <c r="AG377" s="20"/>
      <c r="AH377" s="22"/>
      <c r="AI377" s="22"/>
      <c r="AJ377" s="22"/>
      <c r="AK377" s="22"/>
      <c r="AL377" s="22"/>
      <c r="AM377" s="23"/>
      <c r="AN377" s="23"/>
      <c r="AO377" s="22"/>
      <c r="AQ377" s="22"/>
      <c r="AR377" s="22"/>
      <c r="BG377" s="26"/>
      <c r="BS377" s="26"/>
    </row>
    <row r="378" spans="24:71" x14ac:dyDescent="0.2">
      <c r="X378" s="20"/>
      <c r="Y378" s="20"/>
      <c r="Z378" s="20"/>
      <c r="AA378" s="20"/>
      <c r="AB378" s="20"/>
      <c r="AC378" s="21"/>
      <c r="AD378" s="21"/>
      <c r="AE378" s="21"/>
      <c r="AF378" s="21"/>
      <c r="AG378" s="20"/>
      <c r="AH378" s="22"/>
      <c r="AI378" s="22"/>
      <c r="AJ378" s="22"/>
      <c r="AK378" s="22"/>
      <c r="AL378" s="22"/>
      <c r="AM378" s="23"/>
      <c r="AN378" s="23"/>
      <c r="AO378" s="22"/>
      <c r="AQ378" s="22"/>
      <c r="AR378" s="22"/>
      <c r="BG378" s="26"/>
      <c r="BS378" s="26"/>
    </row>
    <row r="379" spans="24:71" x14ac:dyDescent="0.2">
      <c r="X379" s="20"/>
      <c r="Y379" s="20"/>
      <c r="Z379" s="20"/>
      <c r="AA379" s="20"/>
      <c r="AB379" s="20"/>
      <c r="AC379" s="21"/>
      <c r="AD379" s="21"/>
      <c r="AE379" s="21"/>
      <c r="AF379" s="21"/>
      <c r="AG379" s="20"/>
      <c r="AH379" s="22"/>
      <c r="AI379" s="22"/>
      <c r="AJ379" s="22"/>
      <c r="AK379" s="22"/>
      <c r="AL379" s="22"/>
      <c r="AM379" s="23"/>
      <c r="AN379" s="23"/>
      <c r="AO379" s="22"/>
      <c r="AQ379" s="22"/>
      <c r="AR379" s="22"/>
      <c r="BG379" s="26"/>
      <c r="BS379" s="26"/>
    </row>
    <row r="380" spans="24:71" x14ac:dyDescent="0.2">
      <c r="AG380" s="20"/>
      <c r="AH380" s="22"/>
      <c r="AI380" s="22"/>
      <c r="AJ380" s="22"/>
      <c r="AK380" s="22"/>
      <c r="AL380" s="22"/>
      <c r="AM380" s="23"/>
      <c r="AN380" s="23"/>
      <c r="AO380" s="22"/>
      <c r="AQ380" s="22"/>
    </row>
    <row r="381" spans="24:71" x14ac:dyDescent="0.2">
      <c r="AG381" s="20"/>
    </row>
    <row r="382" spans="24:71" x14ac:dyDescent="0.2">
      <c r="AG382" s="20"/>
    </row>
    <row r="561" spans="46:66" x14ac:dyDescent="0.2">
      <c r="AT561" s="19"/>
      <c r="AU561" s="19"/>
      <c r="AV561" s="24"/>
      <c r="AW561" s="25"/>
      <c r="AX561" s="25"/>
      <c r="AY561" s="25"/>
      <c r="AZ561" s="25"/>
      <c r="BA561" s="25"/>
      <c r="BB561" s="25"/>
      <c r="BC561" s="25"/>
      <c r="BD561" s="26"/>
      <c r="BE561" s="26"/>
      <c r="BF561" s="26"/>
      <c r="BI561" s="26"/>
      <c r="BJ561" s="26"/>
      <c r="BK561" s="26"/>
      <c r="BL561" s="26"/>
      <c r="BM561" s="26"/>
      <c r="BN561" s="26"/>
    </row>
    <row r="562" spans="46:66" x14ac:dyDescent="0.2">
      <c r="AT562" s="19"/>
      <c r="AU562" s="19"/>
      <c r="AV562" s="24"/>
      <c r="AW562" s="25"/>
      <c r="AX562" s="25"/>
      <c r="AY562" s="25"/>
      <c r="AZ562" s="25"/>
      <c r="BA562" s="25"/>
      <c r="BB562" s="25"/>
      <c r="BC562" s="25"/>
      <c r="BD562" s="26"/>
      <c r="BE562" s="26"/>
      <c r="BF562" s="26"/>
      <c r="BI562" s="26"/>
      <c r="BJ562" s="26"/>
      <c r="BK562" s="26"/>
      <c r="BL562" s="26"/>
      <c r="BM562" s="26"/>
      <c r="BN562" s="26"/>
    </row>
    <row r="563" spans="46:66" x14ac:dyDescent="0.2">
      <c r="AT563" s="19"/>
      <c r="AU563" s="19"/>
      <c r="AV563" s="24"/>
      <c r="AW563" s="25"/>
      <c r="AX563" s="25"/>
      <c r="AY563" s="25"/>
      <c r="AZ563" s="25"/>
      <c r="BA563" s="25"/>
      <c r="BB563" s="25"/>
      <c r="BC563" s="25"/>
      <c r="BD563" s="26"/>
      <c r="BE563" s="26"/>
      <c r="BF563" s="26"/>
      <c r="BI563" s="26"/>
      <c r="BJ563" s="26"/>
      <c r="BK563" s="26"/>
      <c r="BL563" s="26"/>
      <c r="BM563" s="26"/>
      <c r="BN563" s="26"/>
    </row>
    <row r="564" spans="46:66" x14ac:dyDescent="0.2">
      <c r="AT564" s="19"/>
      <c r="AU564" s="19"/>
      <c r="AV564" s="24"/>
      <c r="AW564" s="25"/>
      <c r="AX564" s="25"/>
      <c r="AY564" s="25"/>
      <c r="AZ564" s="25"/>
      <c r="BA564" s="25"/>
      <c r="BB564" s="25"/>
      <c r="BC564" s="25"/>
      <c r="BD564" s="26"/>
      <c r="BE564" s="26"/>
      <c r="BF564" s="26"/>
      <c r="BI564" s="26"/>
      <c r="BJ564" s="26"/>
      <c r="BK564" s="26"/>
      <c r="BL564" s="26"/>
      <c r="BM564" s="26"/>
      <c r="BN564" s="26"/>
    </row>
    <row r="565" spans="46:66" x14ac:dyDescent="0.2">
      <c r="AT565" s="19"/>
      <c r="AU565" s="19"/>
      <c r="AV565" s="24"/>
      <c r="AW565" s="25"/>
      <c r="AX565" s="25"/>
      <c r="AY565" s="25"/>
      <c r="AZ565" s="25"/>
      <c r="BA565" s="25"/>
      <c r="BB565" s="25"/>
      <c r="BC565" s="25"/>
      <c r="BD565" s="26"/>
      <c r="BE565" s="26"/>
      <c r="BF565" s="26"/>
      <c r="BI565" s="26"/>
      <c r="BJ565" s="26"/>
      <c r="BK565" s="26"/>
      <c r="BL565" s="26"/>
      <c r="BM565" s="26"/>
      <c r="BN565" s="26"/>
    </row>
    <row r="566" spans="46:66" x14ac:dyDescent="0.2">
      <c r="AT566" s="19"/>
      <c r="AU566" s="19"/>
      <c r="AV566" s="24"/>
      <c r="AW566" s="25"/>
      <c r="AX566" s="25"/>
      <c r="AY566" s="25"/>
      <c r="AZ566" s="25"/>
      <c r="BA566" s="25"/>
      <c r="BB566" s="25"/>
      <c r="BC566" s="25"/>
      <c r="BD566" s="26"/>
      <c r="BE566" s="26"/>
      <c r="BF566" s="26"/>
      <c r="BI566" s="26"/>
      <c r="BJ566" s="26"/>
      <c r="BK566" s="26"/>
      <c r="BL566" s="26"/>
      <c r="BM566" s="26"/>
      <c r="BN566" s="26"/>
    </row>
    <row r="567" spans="46:66" x14ac:dyDescent="0.2">
      <c r="AT567" s="19"/>
      <c r="AU567" s="19"/>
      <c r="AV567" s="24"/>
      <c r="AW567" s="25"/>
      <c r="AX567" s="25"/>
      <c r="AY567" s="25"/>
      <c r="AZ567" s="25"/>
      <c r="BA567" s="25"/>
      <c r="BB567" s="25"/>
      <c r="BC567" s="25"/>
      <c r="BD567" s="26"/>
      <c r="BE567" s="26"/>
      <c r="BF567" s="26"/>
      <c r="BI567" s="26"/>
      <c r="BJ567" s="26"/>
      <c r="BK567" s="26"/>
      <c r="BL567" s="26"/>
      <c r="BM567" s="26"/>
      <c r="BN567" s="26"/>
    </row>
    <row r="568" spans="46:66" x14ac:dyDescent="0.2">
      <c r="AT568" s="19"/>
      <c r="AU568" s="19"/>
      <c r="AV568" s="24"/>
      <c r="AW568" s="25"/>
      <c r="AX568" s="25"/>
      <c r="AY568" s="25"/>
      <c r="AZ568" s="25"/>
      <c r="BA568" s="25"/>
      <c r="BB568" s="25"/>
      <c r="BC568" s="25"/>
      <c r="BD568" s="26"/>
      <c r="BE568" s="26"/>
      <c r="BF568" s="26"/>
      <c r="BI568" s="26"/>
      <c r="BJ568" s="26"/>
      <c r="BK568" s="26"/>
      <c r="BL568" s="26"/>
      <c r="BM568" s="26"/>
      <c r="BN568" s="26"/>
    </row>
    <row r="569" spans="46:66" x14ac:dyDescent="0.2">
      <c r="AT569" s="19"/>
      <c r="AU569" s="19"/>
      <c r="AV569" s="24"/>
      <c r="AW569" s="25"/>
      <c r="AX569" s="25"/>
      <c r="AY569" s="25"/>
      <c r="AZ569" s="25"/>
      <c r="BA569" s="25"/>
      <c r="BB569" s="25"/>
      <c r="BC569" s="25"/>
      <c r="BD569" s="26"/>
      <c r="BE569" s="26"/>
      <c r="BF569" s="26"/>
      <c r="BI569" s="26"/>
      <c r="BJ569" s="26"/>
      <c r="BK569" s="26"/>
      <c r="BL569" s="26"/>
      <c r="BM569" s="26"/>
      <c r="BN569" s="26"/>
    </row>
    <row r="570" spans="46:66" x14ac:dyDescent="0.2">
      <c r="AT570" s="19"/>
      <c r="AU570" s="19"/>
      <c r="AV570" s="24"/>
      <c r="AW570" s="25"/>
      <c r="AX570" s="25"/>
      <c r="AY570" s="25"/>
      <c r="AZ570" s="25"/>
      <c r="BA570" s="25"/>
      <c r="BB570" s="25"/>
      <c r="BC570" s="25"/>
      <c r="BD570" s="26"/>
      <c r="BE570" s="26"/>
      <c r="BF570" s="26"/>
      <c r="BI570" s="26"/>
      <c r="BJ570" s="26"/>
      <c r="BK570" s="26"/>
      <c r="BL570" s="26"/>
      <c r="BM570" s="26"/>
      <c r="BN570" s="26"/>
    </row>
    <row r="571" spans="46:66" x14ac:dyDescent="0.2">
      <c r="AT571" s="19"/>
      <c r="AU571" s="19"/>
      <c r="AV571" s="24"/>
      <c r="AW571" s="25"/>
      <c r="AX571" s="25"/>
      <c r="AY571" s="25"/>
      <c r="AZ571" s="25"/>
      <c r="BA571" s="25"/>
      <c r="BB571" s="25"/>
      <c r="BC571" s="25"/>
      <c r="BD571" s="26"/>
      <c r="BE571" s="26"/>
      <c r="BF571" s="26"/>
      <c r="BI571" s="26"/>
      <c r="BJ571" s="26"/>
      <c r="BK571" s="26"/>
      <c r="BL571" s="26"/>
      <c r="BM571" s="26"/>
      <c r="BN571" s="26"/>
    </row>
    <row r="572" spans="46:66" x14ac:dyDescent="0.2">
      <c r="AT572" s="19"/>
      <c r="AU572" s="19"/>
      <c r="AV572" s="24"/>
      <c r="AW572" s="25"/>
      <c r="AX572" s="25"/>
      <c r="AY572" s="25"/>
      <c r="AZ572" s="25"/>
      <c r="BA572" s="25"/>
      <c r="BB572" s="25"/>
      <c r="BC572" s="25"/>
      <c r="BD572" s="26"/>
      <c r="BE572" s="26"/>
      <c r="BF572" s="26"/>
      <c r="BI572" s="26"/>
      <c r="BJ572" s="26"/>
      <c r="BK572" s="26"/>
      <c r="BL572" s="26"/>
      <c r="BM572" s="26"/>
      <c r="BN572" s="26"/>
    </row>
    <row r="573" spans="46:66" x14ac:dyDescent="0.2">
      <c r="AT573" s="19"/>
      <c r="AU573" s="19"/>
      <c r="AV573" s="24"/>
      <c r="AW573" s="25"/>
      <c r="AX573" s="25"/>
      <c r="AY573" s="25"/>
      <c r="AZ573" s="25"/>
      <c r="BA573" s="25"/>
      <c r="BB573" s="25"/>
      <c r="BC573" s="25"/>
      <c r="BD573" s="26"/>
      <c r="BE573" s="26"/>
      <c r="BF573" s="26"/>
      <c r="BI573" s="26"/>
      <c r="BJ573" s="26"/>
      <c r="BK573" s="26"/>
      <c r="BL573" s="26"/>
      <c r="BM573" s="26"/>
      <c r="BN573" s="26"/>
    </row>
    <row r="574" spans="46:66" x14ac:dyDescent="0.2">
      <c r="AT574" s="19"/>
      <c r="AU574" s="19"/>
      <c r="AV574" s="24"/>
      <c r="AW574" s="25"/>
      <c r="AX574" s="25"/>
      <c r="AY574" s="25"/>
      <c r="AZ574" s="25"/>
      <c r="BA574" s="25"/>
      <c r="BB574" s="25"/>
      <c r="BC574" s="25"/>
      <c r="BD574" s="26"/>
      <c r="BE574" s="26"/>
      <c r="BF574" s="26"/>
      <c r="BI574" s="26"/>
      <c r="BJ574" s="26"/>
      <c r="BK574" s="26"/>
      <c r="BL574" s="26"/>
      <c r="BM574" s="26"/>
      <c r="BN574" s="26"/>
    </row>
    <row r="575" spans="46:66" x14ac:dyDescent="0.2">
      <c r="AT575" s="19"/>
      <c r="AU575" s="19"/>
      <c r="AV575" s="24"/>
      <c r="AW575" s="25"/>
      <c r="AX575" s="25"/>
      <c r="AY575" s="25"/>
      <c r="AZ575" s="25"/>
      <c r="BA575" s="25"/>
      <c r="BB575" s="25"/>
      <c r="BC575" s="25"/>
      <c r="BD575" s="26"/>
      <c r="BE575" s="26"/>
      <c r="BF575" s="26"/>
      <c r="BI575" s="26"/>
      <c r="BJ575" s="26"/>
      <c r="BK575" s="26"/>
      <c r="BL575" s="26"/>
      <c r="BM575" s="26"/>
      <c r="BN575" s="26"/>
    </row>
    <row r="576" spans="46:66" x14ac:dyDescent="0.2">
      <c r="AT576" s="19"/>
      <c r="AU576" s="19"/>
      <c r="AV576" s="24"/>
      <c r="AW576" s="25"/>
      <c r="AX576" s="25"/>
      <c r="AY576" s="25"/>
      <c r="AZ576" s="25"/>
      <c r="BA576" s="25"/>
      <c r="BB576" s="25"/>
      <c r="BC576" s="25"/>
      <c r="BD576" s="26"/>
      <c r="BE576" s="26"/>
      <c r="BF576" s="26"/>
      <c r="BI576" s="26"/>
      <c r="BJ576" s="26"/>
      <c r="BK576" s="26"/>
      <c r="BL576" s="26"/>
      <c r="BM576" s="26"/>
      <c r="BN576" s="26"/>
    </row>
    <row r="577" spans="46:66" x14ac:dyDescent="0.2">
      <c r="AT577" s="19"/>
      <c r="AU577" s="19"/>
      <c r="AV577" s="24"/>
      <c r="AW577" s="25"/>
      <c r="AX577" s="25"/>
      <c r="AY577" s="25"/>
      <c r="AZ577" s="25"/>
      <c r="BA577" s="25"/>
      <c r="BB577" s="25"/>
      <c r="BC577" s="25"/>
      <c r="BD577" s="26"/>
      <c r="BE577" s="26"/>
      <c r="BF577" s="26"/>
      <c r="BI577" s="26"/>
      <c r="BJ577" s="26"/>
      <c r="BK577" s="26"/>
      <c r="BL577" s="26"/>
      <c r="BM577" s="26"/>
      <c r="BN577" s="26"/>
    </row>
    <row r="578" spans="46:66" x14ac:dyDescent="0.2">
      <c r="AT578" s="19"/>
      <c r="AU578" s="19"/>
      <c r="AV578" s="24"/>
      <c r="AW578" s="25"/>
      <c r="AX578" s="25"/>
      <c r="AY578" s="25"/>
      <c r="AZ578" s="25"/>
      <c r="BA578" s="25"/>
      <c r="BB578" s="25"/>
      <c r="BC578" s="25"/>
      <c r="BD578" s="26"/>
      <c r="BE578" s="26"/>
      <c r="BF578" s="26"/>
      <c r="BI578" s="26"/>
      <c r="BJ578" s="26"/>
      <c r="BK578" s="26"/>
      <c r="BL578" s="26"/>
      <c r="BM578" s="26"/>
      <c r="BN578" s="26"/>
    </row>
    <row r="579" spans="46:66" x14ac:dyDescent="0.2">
      <c r="AT579" s="19"/>
      <c r="AU579" s="19"/>
      <c r="AV579" s="24"/>
      <c r="AW579" s="25"/>
      <c r="AX579" s="25"/>
      <c r="AY579" s="25"/>
      <c r="AZ579" s="25"/>
      <c r="BA579" s="25"/>
      <c r="BB579" s="25"/>
      <c r="BC579" s="25"/>
      <c r="BD579" s="26"/>
      <c r="BE579" s="26"/>
      <c r="BF579" s="26"/>
      <c r="BI579" s="26"/>
      <c r="BJ579" s="26"/>
      <c r="BK579" s="26"/>
      <c r="BL579" s="26"/>
      <c r="BM579" s="26"/>
      <c r="BN579" s="26"/>
    </row>
    <row r="580" spans="46:66" x14ac:dyDescent="0.2">
      <c r="AT580" s="19"/>
      <c r="AU580" s="19"/>
      <c r="AV580" s="24"/>
      <c r="AW580" s="25"/>
      <c r="AX580" s="25"/>
      <c r="AY580" s="25"/>
      <c r="AZ580" s="25"/>
      <c r="BA580" s="25"/>
      <c r="BB580" s="25"/>
      <c r="BC580" s="25"/>
      <c r="BD580" s="26"/>
      <c r="BE580" s="26"/>
      <c r="BF580" s="26"/>
      <c r="BI580" s="26"/>
      <c r="BJ580" s="26"/>
      <c r="BK580" s="26"/>
      <c r="BL580" s="26"/>
      <c r="BM580" s="26"/>
      <c r="BN580" s="26"/>
    </row>
    <row r="581" spans="46:66" x14ac:dyDescent="0.2">
      <c r="AT581" s="19"/>
      <c r="AU581" s="19"/>
      <c r="AV581" s="24"/>
      <c r="AW581" s="25"/>
      <c r="AX581" s="25"/>
      <c r="AY581" s="25"/>
      <c r="AZ581" s="25"/>
      <c r="BA581" s="25"/>
      <c r="BB581" s="25"/>
      <c r="BC581" s="25"/>
      <c r="BD581" s="26"/>
      <c r="BE581" s="26"/>
      <c r="BF581" s="26"/>
      <c r="BI581" s="26"/>
      <c r="BJ581" s="26"/>
      <c r="BK581" s="26"/>
      <c r="BL581" s="26"/>
      <c r="BM581" s="26"/>
      <c r="BN581" s="26"/>
    </row>
    <row r="582" spans="46:66" x14ac:dyDescent="0.2">
      <c r="AT582" s="19"/>
      <c r="AU582" s="19"/>
      <c r="AV582" s="24"/>
      <c r="AW582" s="25"/>
      <c r="AX582" s="25"/>
      <c r="AY582" s="25"/>
      <c r="AZ582" s="25"/>
      <c r="BA582" s="25"/>
      <c r="BB582" s="25"/>
      <c r="BC582" s="25"/>
      <c r="BD582" s="26"/>
      <c r="BE582" s="26"/>
      <c r="BF582" s="26"/>
      <c r="BI582" s="26"/>
      <c r="BJ582" s="26"/>
      <c r="BK582" s="26"/>
      <c r="BL582" s="26"/>
      <c r="BM582" s="26"/>
      <c r="BN582" s="26"/>
    </row>
    <row r="583" spans="46:66" x14ac:dyDescent="0.2">
      <c r="AT583" s="19"/>
      <c r="AU583" s="19"/>
      <c r="AV583" s="24"/>
      <c r="AW583" s="25"/>
      <c r="AX583" s="25"/>
      <c r="AY583" s="25"/>
      <c r="AZ583" s="25"/>
      <c r="BA583" s="25"/>
      <c r="BB583" s="25"/>
      <c r="BC583" s="25"/>
      <c r="BD583" s="26"/>
      <c r="BE583" s="26"/>
      <c r="BF583" s="26"/>
      <c r="BI583" s="26"/>
      <c r="BJ583" s="26"/>
      <c r="BK583" s="26"/>
      <c r="BL583" s="26"/>
      <c r="BM583" s="26"/>
      <c r="BN583" s="26"/>
    </row>
    <row r="584" spans="46:66" x14ac:dyDescent="0.2">
      <c r="AT584" s="19"/>
      <c r="AU584" s="19"/>
      <c r="AV584" s="24"/>
      <c r="AW584" s="25"/>
      <c r="AX584" s="25"/>
      <c r="AY584" s="25"/>
      <c r="AZ584" s="25"/>
      <c r="BA584" s="25"/>
      <c r="BB584" s="25"/>
      <c r="BC584" s="25"/>
      <c r="BD584" s="26"/>
      <c r="BE584" s="26"/>
      <c r="BF584" s="26"/>
      <c r="BI584" s="26"/>
      <c r="BJ584" s="26"/>
      <c r="BK584" s="26"/>
      <c r="BL584" s="26"/>
      <c r="BM584" s="26"/>
      <c r="BN584" s="26"/>
    </row>
    <row r="585" spans="46:66" x14ac:dyDescent="0.2">
      <c r="AT585" s="19"/>
      <c r="AU585" s="19"/>
      <c r="AV585" s="24"/>
      <c r="AW585" s="25"/>
      <c r="AX585" s="25"/>
      <c r="AY585" s="25"/>
      <c r="AZ585" s="25"/>
      <c r="BA585" s="25"/>
      <c r="BB585" s="25"/>
      <c r="BC585" s="25"/>
      <c r="BD585" s="26"/>
      <c r="BE585" s="26"/>
      <c r="BF585" s="26"/>
      <c r="BI585" s="26"/>
      <c r="BJ585" s="26"/>
      <c r="BK585" s="26"/>
      <c r="BL585" s="26"/>
      <c r="BM585" s="26"/>
      <c r="BN585" s="26"/>
    </row>
    <row r="586" spans="46:66" x14ac:dyDescent="0.2">
      <c r="AT586" s="19"/>
      <c r="AU586" s="19"/>
      <c r="AV586" s="24"/>
      <c r="AW586" s="25"/>
      <c r="AX586" s="25"/>
      <c r="AY586" s="25"/>
      <c r="AZ586" s="25"/>
      <c r="BA586" s="25"/>
      <c r="BB586" s="25"/>
      <c r="BC586" s="25"/>
      <c r="BD586" s="26"/>
      <c r="BE586" s="26"/>
      <c r="BF586" s="26"/>
      <c r="BI586" s="26"/>
      <c r="BJ586" s="26"/>
      <c r="BK586" s="26"/>
      <c r="BL586" s="26"/>
      <c r="BM586" s="26"/>
      <c r="BN586" s="26"/>
    </row>
    <row r="587" spans="46:66" x14ac:dyDescent="0.2">
      <c r="AT587" s="19"/>
      <c r="AU587" s="19"/>
      <c r="AV587" s="24"/>
      <c r="AW587" s="25"/>
      <c r="AX587" s="25"/>
      <c r="AY587" s="25"/>
      <c r="AZ587" s="25"/>
      <c r="BA587" s="25"/>
      <c r="BB587" s="25"/>
      <c r="BC587" s="25"/>
      <c r="BD587" s="26"/>
      <c r="BE587" s="26"/>
      <c r="BF587" s="26"/>
      <c r="BI587" s="26"/>
      <c r="BJ587" s="26"/>
      <c r="BK587" s="26"/>
      <c r="BL587" s="26"/>
      <c r="BM587" s="26"/>
      <c r="BN587" s="26"/>
    </row>
    <row r="588" spans="46:66" x14ac:dyDescent="0.2">
      <c r="AT588" s="19"/>
      <c r="AU588" s="19"/>
      <c r="AV588" s="24"/>
      <c r="AW588" s="25"/>
      <c r="AX588" s="25"/>
      <c r="AY588" s="25"/>
      <c r="AZ588" s="25"/>
      <c r="BA588" s="25"/>
      <c r="BB588" s="25"/>
      <c r="BC588" s="25"/>
      <c r="BD588" s="26"/>
      <c r="BE588" s="26"/>
      <c r="BF588" s="26"/>
      <c r="BI588" s="26"/>
      <c r="BJ588" s="26"/>
      <c r="BK588" s="26"/>
      <c r="BL588" s="26"/>
      <c r="BM588" s="26"/>
      <c r="BN588" s="26"/>
    </row>
    <row r="589" spans="46:66" x14ac:dyDescent="0.2">
      <c r="AT589" s="19"/>
      <c r="AU589" s="19"/>
      <c r="AV589" s="24"/>
      <c r="AW589" s="25"/>
      <c r="AX589" s="25"/>
      <c r="AY589" s="25"/>
      <c r="AZ589" s="25"/>
      <c r="BA589" s="25"/>
      <c r="BB589" s="25"/>
      <c r="BC589" s="25"/>
      <c r="BD589" s="26"/>
      <c r="BE589" s="26"/>
      <c r="BF589" s="26"/>
      <c r="BI589" s="26"/>
      <c r="BJ589" s="26"/>
      <c r="BK589" s="26"/>
      <c r="BL589" s="26"/>
      <c r="BM589" s="26"/>
      <c r="BN589" s="26"/>
    </row>
    <row r="590" spans="46:66" x14ac:dyDescent="0.2">
      <c r="AT590" s="19"/>
      <c r="AU590" s="19"/>
      <c r="AV590" s="24"/>
      <c r="AW590" s="25"/>
      <c r="AX590" s="25"/>
      <c r="AY590" s="25"/>
      <c r="AZ590" s="25"/>
      <c r="BA590" s="25"/>
      <c r="BB590" s="25"/>
      <c r="BC590" s="25"/>
      <c r="BD590" s="26"/>
      <c r="BE590" s="26"/>
      <c r="BF590" s="26"/>
      <c r="BI590" s="26"/>
      <c r="BJ590" s="26"/>
      <c r="BK590" s="26"/>
      <c r="BL590" s="26"/>
      <c r="BM590" s="26"/>
      <c r="BN590" s="26"/>
    </row>
    <row r="591" spans="46:66" x14ac:dyDescent="0.2">
      <c r="AT591" s="19"/>
      <c r="AU591" s="19"/>
      <c r="AV591" s="24"/>
      <c r="AW591" s="25"/>
      <c r="AX591" s="25"/>
      <c r="AY591" s="25"/>
      <c r="AZ591" s="25"/>
      <c r="BA591" s="25"/>
      <c r="BB591" s="25"/>
      <c r="BC591" s="25"/>
      <c r="BD591" s="26"/>
      <c r="BE591" s="26"/>
      <c r="BF591" s="26"/>
      <c r="BI591" s="26"/>
      <c r="BJ591" s="26"/>
      <c r="BK591" s="26"/>
      <c r="BL591" s="26"/>
      <c r="BM591" s="26"/>
      <c r="BN591" s="26"/>
    </row>
    <row r="592" spans="46:66" x14ac:dyDescent="0.2">
      <c r="AT592" s="19"/>
      <c r="AU592" s="19"/>
      <c r="AV592" s="24"/>
      <c r="AW592" s="25"/>
      <c r="AX592" s="25"/>
      <c r="AY592" s="25"/>
      <c r="AZ592" s="25"/>
      <c r="BA592" s="25"/>
      <c r="BB592" s="25"/>
      <c r="BC592" s="25"/>
      <c r="BD592" s="26"/>
      <c r="BE592" s="26"/>
      <c r="BF592" s="26"/>
      <c r="BI592" s="26"/>
      <c r="BJ592" s="26"/>
      <c r="BK592" s="26"/>
      <c r="BL592" s="26"/>
      <c r="BM592" s="26"/>
      <c r="BN592" s="26"/>
    </row>
    <row r="593" spans="46:66" x14ac:dyDescent="0.2">
      <c r="AT593" s="19"/>
      <c r="AU593" s="19"/>
      <c r="AV593" s="24"/>
      <c r="AW593" s="25"/>
      <c r="AX593" s="25"/>
      <c r="AY593" s="25"/>
      <c r="AZ593" s="25"/>
      <c r="BA593" s="25"/>
      <c r="BB593" s="25"/>
      <c r="BC593" s="25"/>
      <c r="BD593" s="26"/>
      <c r="BE593" s="26"/>
      <c r="BF593" s="26"/>
      <c r="BI593" s="26"/>
      <c r="BJ593" s="26"/>
      <c r="BK593" s="26"/>
      <c r="BL593" s="26"/>
      <c r="BM593" s="26"/>
      <c r="BN593" s="26"/>
    </row>
    <row r="594" spans="46:66" x14ac:dyDescent="0.2">
      <c r="AT594" s="19"/>
      <c r="AU594" s="19"/>
      <c r="AV594" s="24"/>
      <c r="AW594" s="25"/>
      <c r="AX594" s="25"/>
      <c r="AY594" s="25"/>
      <c r="AZ594" s="25"/>
      <c r="BA594" s="25"/>
      <c r="BB594" s="25"/>
      <c r="BC594" s="25"/>
      <c r="BD594" s="26"/>
      <c r="BE594" s="26"/>
      <c r="BF594" s="26"/>
      <c r="BI594" s="26"/>
      <c r="BJ594" s="26"/>
      <c r="BK594" s="26"/>
      <c r="BL594" s="26"/>
      <c r="BM594" s="26"/>
      <c r="BN594" s="26"/>
    </row>
    <row r="595" spans="46:66" x14ac:dyDescent="0.2">
      <c r="AT595" s="19"/>
      <c r="AU595" s="19"/>
      <c r="AV595" s="24"/>
      <c r="AW595" s="25"/>
      <c r="AX595" s="25"/>
      <c r="AY595" s="25"/>
      <c r="AZ595" s="25"/>
      <c r="BA595" s="25"/>
      <c r="BB595" s="25"/>
      <c r="BC595" s="25"/>
      <c r="BD595" s="26"/>
      <c r="BE595" s="26"/>
      <c r="BF595" s="26"/>
      <c r="BI595" s="26"/>
      <c r="BJ595" s="26"/>
      <c r="BK595" s="26"/>
      <c r="BL595" s="26"/>
      <c r="BM595" s="26"/>
      <c r="BN595" s="26"/>
    </row>
    <row r="596" spans="46:66" x14ac:dyDescent="0.2">
      <c r="AT596" s="19"/>
      <c r="AU596" s="19"/>
      <c r="AV596" s="24"/>
      <c r="AW596" s="25"/>
      <c r="AX596" s="25"/>
      <c r="AY596" s="25"/>
      <c r="AZ596" s="25"/>
      <c r="BA596" s="25"/>
      <c r="BB596" s="25"/>
      <c r="BC596" s="25"/>
      <c r="BD596" s="26"/>
      <c r="BE596" s="26"/>
      <c r="BF596" s="26"/>
      <c r="BI596" s="26"/>
      <c r="BJ596" s="26"/>
      <c r="BK596" s="26"/>
      <c r="BL596" s="26"/>
      <c r="BM596" s="26"/>
      <c r="BN596" s="26"/>
    </row>
    <row r="597" spans="46:66" x14ac:dyDescent="0.2">
      <c r="AT597" s="19"/>
      <c r="AU597" s="19"/>
      <c r="AV597" s="24"/>
      <c r="AW597" s="25"/>
      <c r="AX597" s="25"/>
      <c r="AY597" s="25"/>
      <c r="AZ597" s="25"/>
      <c r="BA597" s="25"/>
      <c r="BB597" s="25"/>
      <c r="BC597" s="25"/>
      <c r="BD597" s="26"/>
      <c r="BE597" s="26"/>
      <c r="BF597" s="26"/>
      <c r="BI597" s="26"/>
      <c r="BJ597" s="26"/>
      <c r="BK597" s="26"/>
      <c r="BL597" s="26"/>
      <c r="BM597" s="26"/>
      <c r="BN597" s="26"/>
    </row>
    <row r="598" spans="46:66" x14ac:dyDescent="0.2">
      <c r="AT598" s="19"/>
      <c r="AU598" s="19"/>
      <c r="AV598" s="24"/>
      <c r="AW598" s="25"/>
      <c r="AX598" s="25"/>
      <c r="AY598" s="25"/>
      <c r="AZ598" s="25"/>
      <c r="BA598" s="25"/>
      <c r="BB598" s="25"/>
      <c r="BC598" s="25"/>
      <c r="BD598" s="26"/>
      <c r="BE598" s="26"/>
      <c r="BF598" s="26"/>
      <c r="BI598" s="26"/>
      <c r="BJ598" s="26"/>
      <c r="BK598" s="26"/>
      <c r="BL598" s="26"/>
      <c r="BM598" s="26"/>
      <c r="BN598" s="26"/>
    </row>
    <row r="599" spans="46:66" x14ac:dyDescent="0.2">
      <c r="AT599" s="19"/>
      <c r="AU599" s="19"/>
      <c r="AV599" s="24"/>
      <c r="AW599" s="25"/>
      <c r="AX599" s="25"/>
      <c r="AY599" s="25"/>
      <c r="AZ599" s="25"/>
      <c r="BA599" s="25"/>
      <c r="BB599" s="25"/>
      <c r="BC599" s="25"/>
      <c r="BD599" s="26"/>
      <c r="BE599" s="26"/>
      <c r="BF599" s="26"/>
      <c r="BI599" s="26"/>
      <c r="BJ599" s="26"/>
      <c r="BK599" s="26"/>
      <c r="BL599" s="26"/>
      <c r="BM599" s="26"/>
      <c r="BN599" s="26"/>
    </row>
    <row r="600" spans="46:66" x14ac:dyDescent="0.2">
      <c r="AT600" s="19"/>
      <c r="AU600" s="19"/>
      <c r="AV600" s="24"/>
      <c r="AW600" s="25"/>
      <c r="AX600" s="25"/>
      <c r="AY600" s="25"/>
      <c r="AZ600" s="25"/>
      <c r="BA600" s="25"/>
      <c r="BB600" s="25"/>
      <c r="BC600" s="25"/>
      <c r="BD600" s="26"/>
      <c r="BE600" s="26"/>
      <c r="BF600" s="26"/>
      <c r="BI600" s="26"/>
      <c r="BJ600" s="26"/>
      <c r="BK600" s="26"/>
      <c r="BL600" s="26"/>
      <c r="BM600" s="26"/>
      <c r="BN600" s="26"/>
    </row>
    <row r="601" spans="46:66" x14ac:dyDescent="0.2">
      <c r="AT601" s="19"/>
      <c r="AU601" s="19"/>
      <c r="AV601" s="24"/>
      <c r="AW601" s="25"/>
      <c r="AX601" s="25"/>
      <c r="AY601" s="25"/>
      <c r="AZ601" s="25"/>
      <c r="BA601" s="25"/>
      <c r="BB601" s="25"/>
      <c r="BC601" s="25"/>
      <c r="BD601" s="26"/>
      <c r="BE601" s="26"/>
      <c r="BF601" s="26"/>
      <c r="BI601" s="26"/>
      <c r="BJ601" s="26"/>
      <c r="BK601" s="26"/>
      <c r="BL601" s="26"/>
      <c r="BM601" s="26"/>
      <c r="BN601" s="26"/>
    </row>
    <row r="602" spans="46:66" x14ac:dyDescent="0.2">
      <c r="AT602" s="19"/>
      <c r="AU602" s="19"/>
      <c r="AV602" s="24"/>
      <c r="AW602" s="25"/>
      <c r="AX602" s="25"/>
      <c r="AY602" s="25"/>
      <c r="AZ602" s="25"/>
      <c r="BA602" s="25"/>
      <c r="BB602" s="25"/>
      <c r="BC602" s="25"/>
      <c r="BD602" s="26"/>
      <c r="BE602" s="26"/>
      <c r="BF602" s="26"/>
      <c r="BI602" s="26"/>
      <c r="BJ602" s="26"/>
      <c r="BK602" s="26"/>
      <c r="BL602" s="26"/>
      <c r="BM602" s="26"/>
      <c r="BN602" s="26"/>
    </row>
  </sheetData>
  <sheetProtection password="E784" sheet="1" selectLockedCells="1"/>
  <mergeCells count="36">
    <mergeCell ref="J23:N23"/>
    <mergeCell ref="J24:N24"/>
    <mergeCell ref="F29:G29"/>
    <mergeCell ref="F28:G28"/>
    <mergeCell ref="F23:G23"/>
    <mergeCell ref="F24:G24"/>
    <mergeCell ref="F25:G25"/>
    <mergeCell ref="B27:F27"/>
    <mergeCell ref="BH5:BL5"/>
    <mergeCell ref="BN5:BR5"/>
    <mergeCell ref="J7:L7"/>
    <mergeCell ref="F22:G22"/>
    <mergeCell ref="D9:G9"/>
    <mergeCell ref="E13:F13"/>
    <mergeCell ref="J13:L13"/>
    <mergeCell ref="J5:L5"/>
    <mergeCell ref="E5:F5"/>
    <mergeCell ref="J15:L15"/>
    <mergeCell ref="H21:H22"/>
    <mergeCell ref="J9:L9"/>
    <mergeCell ref="G41:N41"/>
    <mergeCell ref="B59:D60"/>
    <mergeCell ref="B3:B4"/>
    <mergeCell ref="D7:G7"/>
    <mergeCell ref="E46:M46"/>
    <mergeCell ref="G50:I50"/>
    <mergeCell ref="J49:L49"/>
    <mergeCell ref="G48:I48"/>
    <mergeCell ref="J55:L55"/>
    <mergeCell ref="G53:I53"/>
    <mergeCell ref="G49:I49"/>
    <mergeCell ref="J38:L38"/>
    <mergeCell ref="I21:I22"/>
    <mergeCell ref="J50:L50"/>
    <mergeCell ref="G38:I38"/>
    <mergeCell ref="F30:G30"/>
  </mergeCells>
  <phoneticPr fontId="10" type="noConversion"/>
  <conditionalFormatting sqref="L25">
    <cfRule type="expression" dxfId="63" priority="14" stopIfTrue="1">
      <formula>AND(H23="",H24="")</formula>
    </cfRule>
  </conditionalFormatting>
  <conditionalFormatting sqref="AP16:AP19 AP5:AP11">
    <cfRule type="expression" dxfId="62" priority="15" stopIfTrue="1">
      <formula>#REF!=AO5</formula>
    </cfRule>
  </conditionalFormatting>
  <conditionalFormatting sqref="B38">
    <cfRule type="expression" dxfId="61" priority="16" stopIfTrue="1">
      <formula>AND($J$38&lt;&gt;"",J46="")</formula>
    </cfRule>
  </conditionalFormatting>
  <conditionalFormatting sqref="N55:N56">
    <cfRule type="expression" dxfId="60" priority="17" stopIfTrue="1">
      <formula>BA23=TRUE</formula>
    </cfRule>
  </conditionalFormatting>
  <conditionalFormatting sqref="AE7:AE337">
    <cfRule type="expression" dxfId="59" priority="18" stopIfTrue="1">
      <formula>AND(AE7="",OR(AND($B$29&lt;&gt;"",Z7&lt;&gt;""),AND($C$29&lt;&gt;"",AA7&lt;&gt;""),AND($D$29&lt;&gt;"",AB7&lt;&gt;""),AND($E$29&lt;&gt;"",AC7&lt;&gt;""),AND($F$29&lt;&gt;"",AD7&lt;&gt;"")))</formula>
    </cfRule>
    <cfRule type="expression" dxfId="58" priority="19" stopIfTrue="1">
      <formula>AND(AE7&lt;&gt;"",Z7="",AA7="",AB7="",AC7="",AD7="")</formula>
    </cfRule>
  </conditionalFormatting>
  <conditionalFormatting sqref="G41:N41 G53:I53 G50:I50 M55 N39 M50:N50 N47 G48:M48">
    <cfRule type="cellIs" dxfId="57" priority="20" stopIfTrue="1" operator="notEqual">
      <formula>""</formula>
    </cfRule>
  </conditionalFormatting>
  <conditionalFormatting sqref="B41">
    <cfRule type="expression" dxfId="56" priority="25" stopIfTrue="1">
      <formula>$J$41&lt;&gt;""</formula>
    </cfRule>
  </conditionalFormatting>
  <conditionalFormatting sqref="B53">
    <cfRule type="expression" dxfId="55" priority="26" stopIfTrue="1">
      <formula>$J$55&lt;&gt;""</formula>
    </cfRule>
  </conditionalFormatting>
  <conditionalFormatting sqref="B50">
    <cfRule type="expression" dxfId="54" priority="27" stopIfTrue="1">
      <formula>AND($E$38="",$E$50&lt;&gt;"",$J$50&lt;&gt;"")</formula>
    </cfRule>
  </conditionalFormatting>
  <conditionalFormatting sqref="E41">
    <cfRule type="cellIs" dxfId="53" priority="30" stopIfTrue="1" operator="greaterThan">
      <formula>$E$40</formula>
    </cfRule>
  </conditionalFormatting>
  <conditionalFormatting sqref="E53">
    <cfRule type="cellIs" dxfId="52" priority="31" stopIfTrue="1" operator="greaterThan">
      <formula>$E$52</formula>
    </cfRule>
  </conditionalFormatting>
  <conditionalFormatting sqref="BQ342">
    <cfRule type="expression" dxfId="51" priority="34" stopIfTrue="1">
      <formula>$AR$29="ma"</formula>
    </cfRule>
  </conditionalFormatting>
  <conditionalFormatting sqref="BQ343">
    <cfRule type="expression" dxfId="50" priority="35" stopIfTrue="1">
      <formula>$AR$29="di"</formula>
    </cfRule>
  </conditionalFormatting>
  <conditionalFormatting sqref="BQ344">
    <cfRule type="expression" dxfId="49" priority="36" stopIfTrue="1">
      <formula>$AR$29="wo"</formula>
    </cfRule>
  </conditionalFormatting>
  <conditionalFormatting sqref="BQ345">
    <cfRule type="expression" dxfId="48" priority="37" stopIfTrue="1">
      <formula>$AR$29="do"</formula>
    </cfRule>
  </conditionalFormatting>
  <conditionalFormatting sqref="BQ346">
    <cfRule type="expression" dxfId="47" priority="38" stopIfTrue="1">
      <formula>$AR$29="vr"</formula>
    </cfRule>
  </conditionalFormatting>
  <conditionalFormatting sqref="BQ347">
    <cfRule type="expression" dxfId="46" priority="39" stopIfTrue="1">
      <formula>$AR$29="za"</formula>
    </cfRule>
  </conditionalFormatting>
  <conditionalFormatting sqref="BQ348">
    <cfRule type="expression" dxfId="45" priority="40" stopIfTrue="1">
      <formula>$AR$29="zo"</formula>
    </cfRule>
  </conditionalFormatting>
  <conditionalFormatting sqref="H22">
    <cfRule type="expression" dxfId="44" priority="13">
      <formula>$AP$24=TRUE</formula>
    </cfRule>
  </conditionalFormatting>
  <conditionalFormatting sqref="G5">
    <cfRule type="expression" dxfId="43" priority="1">
      <formula>AND(D13&lt;&gt;"",G5="")</formula>
    </cfRule>
    <cfRule type="expression" dxfId="42" priority="11">
      <formula>AND($E$38&lt;&gt;"",G5="")</formula>
    </cfRule>
  </conditionalFormatting>
  <conditionalFormatting sqref="G15">
    <cfRule type="cellIs" dxfId="41" priority="8" operator="notBetween">
      <formula>1.5</formula>
      <formula>1.875</formula>
    </cfRule>
  </conditionalFormatting>
  <conditionalFormatting sqref="J23:N23">
    <cfRule type="cellIs" dxfId="40" priority="3" operator="notEqual">
      <formula>""</formula>
    </cfRule>
  </conditionalFormatting>
  <conditionalFormatting sqref="J24:N24">
    <cfRule type="cellIs" dxfId="39" priority="2" operator="notEqual">
      <formula>""</formula>
    </cfRule>
  </conditionalFormatting>
  <conditionalFormatting sqref="G49:I49">
    <cfRule type="expression" dxfId="38" priority="392" stopIfTrue="1">
      <formula>AND($G$49&lt;&gt;"",SUM($Z$7:$AD$7)=0)</formula>
    </cfRule>
    <cfRule type="cellIs" dxfId="37" priority="393" stopIfTrue="1" operator="notEqual">
      <formula>""</formula>
    </cfRule>
  </conditionalFormatting>
  <conditionalFormatting sqref="G13">
    <cfRule type="expression" dxfId="36" priority="394" stopIfTrue="1">
      <formula>AND(D13&lt;&gt;"",$G$13&lt;&gt;"",OR($D$13&gt;1.2,$G$13&gt;1.2,$AP$25="ongelijk",$G$13&gt;$D$13))</formula>
    </cfRule>
    <cfRule type="expression" dxfId="35" priority="395" stopIfTrue="1">
      <formula>AND($G$13="",AP24=TRUE)</formula>
    </cfRule>
  </conditionalFormatting>
  <conditionalFormatting sqref="D13">
    <cfRule type="expression" dxfId="34" priority="432">
      <formula>AND($E$38&lt;&gt;"",D13="")</formula>
    </cfRule>
    <cfRule type="expression" dxfId="33" priority="433" stopIfTrue="1">
      <formula>AND(G13="",OR($D$13&gt;1.2,$AP$26="ongelijk"))</formula>
    </cfRule>
  </conditionalFormatting>
  <conditionalFormatting sqref="V7:V337">
    <cfRule type="expression" dxfId="32" priority="434" stopIfTrue="1">
      <formula>AND($V7="",OR(AND($B$29&lt;&gt;"",$Q7&lt;&gt;""),AND($C$29&lt;&gt;"",$R7&lt;&gt;""),AND($D$29&lt;&gt;"",$S7&lt;&gt;""),AND($E$29&lt;&gt;"",$T7&lt;&gt;""),AND($F$29&lt;&gt;"",$U7&lt;&gt;"")))</formula>
    </cfRule>
    <cfRule type="expression" dxfId="31" priority="435" stopIfTrue="1">
      <formula>AND(V7&lt;&gt;"",Q7="",R7="",S7="",T7="",U7="")</formula>
    </cfRule>
  </conditionalFormatting>
  <conditionalFormatting sqref="U7:U337">
    <cfRule type="expression" dxfId="30" priority="436" stopIfTrue="1">
      <formula>AND($U7&lt;&gt;"",OR($P7+4&gt;=$E$41,$P7+4&lt;$E$38))</formula>
    </cfRule>
    <cfRule type="expression" dxfId="29" priority="437" stopIfTrue="1">
      <formula>AND($O7&lt;&gt;"",$F$29&lt;&gt;"",$U7&lt;1,$AW7&lt;&gt;0,OR(AND($E$38&lt;&gt;"",$E$41=""),AND($E$40="",$E$41&lt;&gt;""),AND($E$41&lt;$E$40)))</formula>
    </cfRule>
    <cfRule type="expression" dxfId="28" priority="438" stopIfTrue="1">
      <formula>OR(AND($O7&lt;&gt;"",$F$29="",$U7&lt;&gt;""),AND($O7="",$U7&lt;&gt;""))</formula>
    </cfRule>
  </conditionalFormatting>
  <conditionalFormatting sqref="T7:T337">
    <cfRule type="expression" dxfId="27" priority="439" stopIfTrue="1">
      <formula>AND($T7&lt;&gt;"",OR($P7+3&gt;=$E$41,$P7+3&lt;$E$38))</formula>
    </cfRule>
    <cfRule type="expression" dxfId="26" priority="440" stopIfTrue="1">
      <formula>AND($O7&lt;&gt;"",$E$29&lt;&gt;"",$T7&lt;1,$AV7&lt;&gt;0,OR(AND($E$38&lt;&gt;"",$E$41=""),AND($E$40="",$E$41&lt;&gt;""),AND($E$41&lt;$E$40)))</formula>
    </cfRule>
    <cfRule type="expression" dxfId="25" priority="441" stopIfTrue="1">
      <formula>OR(AND($O7&lt;&gt;"",$E$29="",$T7&lt;&gt;""),AND($O7="",$T7&lt;&gt;""))</formula>
    </cfRule>
  </conditionalFormatting>
  <conditionalFormatting sqref="S7:S337">
    <cfRule type="expression" dxfId="24" priority="442" stopIfTrue="1">
      <formula>AND($S7&lt;&gt;"",OR($P7+2&gt;=$E$41,$P7+2&lt;$E$38))</formula>
    </cfRule>
    <cfRule type="expression" dxfId="23" priority="443" stopIfTrue="1">
      <formula>AND($O7&lt;&gt;"",$D$29&lt;&gt;"",$S7&lt;1,$AU7&lt;&gt;0,OR(AND($E$38&lt;&gt;"",$E$41=""),AND($E$40="",$E$41&lt;&gt;""),AND($E$41&lt;$E$40)))</formula>
    </cfRule>
    <cfRule type="expression" dxfId="22" priority="444" stopIfTrue="1">
      <formula>OR(AND($O7&lt;&gt;"",$D$29="",$S7&lt;&gt;""),AND($O7="",$S7&lt;&gt;""))</formula>
    </cfRule>
  </conditionalFormatting>
  <conditionalFormatting sqref="R7:R337">
    <cfRule type="expression" dxfId="21" priority="445" stopIfTrue="1">
      <formula>AND($R7&lt;&gt;"",OR($P7+1&gt;=$E$41,$P7+1&lt;$E$38))</formula>
    </cfRule>
    <cfRule type="expression" dxfId="20" priority="446" stopIfTrue="1">
      <formula>AND($O7&lt;&gt;"",$C$29&lt;&gt;"",$R7&lt;1,$AT7&lt;&gt;0,OR(AND($E$38&lt;&gt;"",$E$41=""),AND($E$40="",$E$41&lt;&gt;""),AND($E$41&lt;$E$40)))</formula>
    </cfRule>
    <cfRule type="expression" dxfId="19" priority="447" stopIfTrue="1">
      <formula>OR(AND($O7&lt;&gt;"",$C$29="",$R7&lt;&gt;""),AND($O7="",$R7&lt;&gt;""))</formula>
    </cfRule>
  </conditionalFormatting>
  <conditionalFormatting sqref="Q7:Q337">
    <cfRule type="expression" dxfId="18" priority="448" stopIfTrue="1">
      <formula>AND($Q7&lt;&gt;"",OR($P7&gt;=$E$41,$P7&lt;$E$38))</formula>
    </cfRule>
    <cfRule type="expression" dxfId="17" priority="449" stopIfTrue="1">
      <formula>AND($O7&lt;&gt;"",$B$29&lt;&gt;"",$Q7&lt;1,$AS7&lt;&gt;0,OR(AND($E$38&lt;&gt;"",$E$41=""),AND($E$40="",$E$41&lt;&gt;""),AND($E$41&lt;$E$40)))</formula>
    </cfRule>
    <cfRule type="expression" dxfId="16" priority="450" stopIfTrue="1">
      <formula>OR(AND($O7&lt;&gt;"",$B$29="",$Q7&lt;&gt;""),AND($O7="",$Q7&lt;&gt;""))</formula>
    </cfRule>
  </conditionalFormatting>
  <conditionalFormatting sqref="J9:L9">
    <cfRule type="cellIs" dxfId="15" priority="549" stopIfTrue="1" operator="lessThan">
      <formula>MAX(E38,E41,E49,E53)-((8*365)+2)</formula>
    </cfRule>
  </conditionalFormatting>
  <conditionalFormatting sqref="AB7:AB337">
    <cfRule type="expression" dxfId="14" priority="583" stopIfTrue="1">
      <formula>AND($AB7&lt;&gt;"",OR($Y7+2&gt;=$E$53,$Y7+2&lt;$AP$33))</formula>
    </cfRule>
    <cfRule type="expression" dxfId="13" priority="584" stopIfTrue="1">
      <formula>AND($X7&lt;&gt;"",$D$29&lt;&gt;"",$AB7&lt;1,$BB7&lt;&gt;0,$G$53="")</formula>
    </cfRule>
    <cfRule type="expression" dxfId="12" priority="585" stopIfTrue="1">
      <formula>OR(AND($X7&lt;&gt;"",$D$29="",$AB7&lt;&gt;""),AND($X7="",AB7&lt;&gt;""))</formula>
    </cfRule>
  </conditionalFormatting>
  <conditionalFormatting sqref="AC7:AC337">
    <cfRule type="expression" dxfId="11" priority="586" stopIfTrue="1">
      <formula>AND($AC7&lt;&gt;"",OR($Y7+3&gt;=$E$53,$Y7+3&lt;$AP$33))</formula>
    </cfRule>
    <cfRule type="expression" dxfId="10" priority="587" stopIfTrue="1">
      <formula>AND($X7&lt;&gt;"",$E$29&lt;&gt;"",$AC7&lt;1,$BC7&lt;&gt;0,$G$53="")</formula>
    </cfRule>
    <cfRule type="expression" dxfId="9" priority="588" stopIfTrue="1">
      <formula>OR(AND($X7&lt;&gt;"",$E$29="",$AC7&lt;&gt;""),AND($X7="",AC7&lt;&gt;""))</formula>
    </cfRule>
  </conditionalFormatting>
  <conditionalFormatting sqref="AD7:AD337">
    <cfRule type="expression" dxfId="8" priority="589" stopIfTrue="1">
      <formula>AND($AD7&lt;&gt;"",OR($Y7+4&gt;=$E$53,$Y7+4&lt;$AP$33))</formula>
    </cfRule>
    <cfRule type="expression" dxfId="7" priority="590" stopIfTrue="1">
      <formula>AND($X7&lt;&gt;"",$F$29&lt;&gt;"",$AD7&lt;1,$BD7&lt;&gt;0,$G$53="")</formula>
    </cfRule>
    <cfRule type="expression" dxfId="6" priority="591" stopIfTrue="1">
      <formula>OR(AND($X7&lt;&gt;"",$F$29="",$AD7&lt;&gt;""),AND($X7="",$AD7&lt;&gt;""))</formula>
    </cfRule>
  </conditionalFormatting>
  <conditionalFormatting sqref="AA7:AA337">
    <cfRule type="expression" dxfId="5" priority="592" stopIfTrue="1">
      <formula>AND($AA7&lt;&gt;"",OR($Y7+1&gt;=$E$53,$Y7+1&lt;$AP$33))</formula>
    </cfRule>
    <cfRule type="expression" dxfId="4" priority="593" stopIfTrue="1">
      <formula>AND($X7&lt;&gt;"",$C$29&lt;&gt;"",$AA7&lt;1,$BA7&lt;&gt;0,$G$53="")</formula>
    </cfRule>
    <cfRule type="expression" dxfId="3" priority="594" stopIfTrue="1">
      <formula>OR(AND($X7&lt;&gt;"",$C$29="",$AA7&lt;&gt;""),AND($X7="",AA7&lt;&gt;""))</formula>
    </cfRule>
  </conditionalFormatting>
  <conditionalFormatting sqref="Z7:Z337">
    <cfRule type="expression" dxfId="2" priority="595" stopIfTrue="1">
      <formula>AND($Z7&lt;&gt;"",OR($Y7&gt;=$E$53,$Y7&lt;$AP$33))</formula>
    </cfRule>
    <cfRule type="expression" dxfId="1" priority="596" stopIfTrue="1">
      <formula>AND($X7&lt;&gt;"",$B$29&lt;&gt;"",$Z7&lt;1,$AZ7&lt;&gt;0,$G$53="")</formula>
    </cfRule>
    <cfRule type="expression" dxfId="0" priority="597" stopIfTrue="1">
      <formula>OR(AND($X7&lt;&gt;"",$B$29="",$Z7&lt;&gt;""),AND($X7="",Z7&lt;&gt;""))</formula>
    </cfRule>
  </conditionalFormatting>
  <dataValidations xWindow="660" yWindow="383" count="24">
    <dataValidation type="custom" errorStyle="information" allowBlank="1" showInputMessage="1" showErrorMessage="1" errorTitle="Invoegtoepassing ontbreekt" error="Voor een goede werking van dit werkblad moet een invoegtoepassing geïnstalleerd zijn. Kies in het menu voor Extra, Invoegtoepassingen en klik op Analyses Toolpak. Mogelijk wordt er om de installatie CD rom gevraagd." sqref="F38">
      <formula1>P6=0</formula1>
    </dataValidation>
    <dataValidation type="date" allowBlank="1" showInputMessage="1" showErrorMessage="1" error="einddatum ligt voor de geboortedatum van het kind of het kind is op de einddatum 8 jaar of ouder." prompt="Let op: dit is uiterliijk de laatste groene dag van schema A._x000a_Deze wijkt af van de maximale einddatum, omdat anders het maximum uren ouderschapsverlof wordt overschreden, of omdat op deze dag geen verlofuren zijn gepland." sqref="E41">
      <formula1>J9</formula1>
      <formula2>J9+((8*365)+1)</formula2>
    </dataValidation>
    <dataValidation type="date" allowBlank="1" showInputMessage="1" showErrorMessage="1" error="datum groter dan 8 jaar kind" sqref="E49">
      <formula1>J9-((8*362)+2)</formula1>
      <formula2>J9+((8*365)+2)</formula2>
    </dataValidation>
    <dataValidation type="date" allowBlank="1" showInputMessage="1" showErrorMessage="1" errorTitle="te hoge datum" error="Ingangsdatum ligt voor de 1e verjaardag van het kind of het kind is op de ingangsdatum 8 jaar of ouder." prompt="Dit is de datum van de eerste onbetaalde verlofdag!_x000a_Alléén invullen indien niet eerst gebruik wordt gemaakt van betaald ouderschapsverlof!" sqref="E50">
      <formula1>EDATE(J9,12)</formula1>
      <formula2>EDATE(J9,96)-1</formula2>
    </dataValidation>
    <dataValidation type="list" allowBlank="1" showInputMessage="1" showErrorMessage="1" prompt="Indien na betaald ouderschapsverlof aansluitend onbetaald ouderschapsverlof opnemen, dan ja invullen." sqref="E48">
      <formula1>$AP$42:$AP$43</formula1>
    </dataValidation>
    <dataValidation type="decimal" errorStyle="warning" allowBlank="1" showInputMessage="1" showErrorMessage="1" errorTitle="Vrije dagen invoeren" error="Voor een hele vrij dag een 1 invullen. Voor een gedeeltelijke vrije dag de betreffende decimaal opgeven." sqref="AG48:AG169 AH48:AL167 AG33:AH33 AL42:AL47 AG37:AK47 Z7:AD337 AL37:AL38 AJ30:AL31 AG34:AL35 AG9:AL20 AG22:AI31 AJ22:AL28">
      <formula1>0</formula1>
      <formula2>1</formula2>
    </dataValidation>
    <dataValidation type="decimal" errorStyle="warning" allowBlank="1" showErrorMessage="1" errorTitle="Vrije dagen invoeren" error="Voor een hele vrij dag een 1 invullen. Voor een gedeeltelijke vrije dag de betreffende decimaal opgeven." promptTitle="Vrije dagen invoeren" prompt="Voor een hele vrij dag een 1 invullen. Voor een gedeeltelijke vrije dag de betreffende decimaal opgeven." sqref="Q7:U337">
      <formula1>0</formula1>
      <formula2>1</formula2>
    </dataValidation>
    <dataValidation type="list" allowBlank="1" showInputMessage="1" showErrorMessage="1" error="keuze moet zijn PO of VO" prompt="Selecteer het soort onderwijs dat van toepassing is" sqref="G5">
      <formula1>$AP$45:$AP$46</formula1>
    </dataValidation>
    <dataValidation type="decimal" allowBlank="1" showInputMessage="1" showErrorMessage="1" errorTitle="Foutmelding" error="Onwaarschijnlijk aantal schoolweken ingevuld." promptTitle="Aantal schoolweken" prompt="Hier het aantal weken per schooljaar invullen waarmee gerekend wordt bij de berekening van de werktijdfactor. Dit aantal verschilt per school en ligt in de praktijk tussen de 37 en de 43." sqref="J13">
      <formula1>30</formula1>
      <formula2>45</formula2>
    </dataValidation>
    <dataValidation type="decimal" allowBlank="1" showInputMessage="1" showErrorMessage="1" error="Opgegeven waarde bevat letters of heeft meer dan 5 postities" prompt="U dient hier het vijfcijferige werkgeversnummer in te voeren. Indien onbekend kunt u deze opvragen bij uw leidinggevende." sqref="D5">
      <formula1>0</formula1>
      <formula2>99999</formula2>
    </dataValidation>
    <dataValidation type="textLength" allowBlank="1" showInputMessage="1" showErrorMessage="1" prompt="Het brinnummer van uw afdeling bestaat uit 2 cijfers en uit 2 letters. Indien onbekend kunt u deze opvragen bij uw leidinggevende." sqref="J5:L5">
      <formula1>4</formula1>
      <formula2>4</formula2>
    </dataValidation>
    <dataValidation allowBlank="1" showInputMessage="1" showErrorMessage="1" prompt="Indien gehuwd, altijd ook uw geboortenaam vermelden." sqref="D7:G7"/>
    <dataValidation type="whole" allowBlank="1" showInputMessage="1" showErrorMessage="1" error="U heeft geen cijfers opgegeven of het opgegeven getal is langer dan 6 posities." prompt="Vul uw 6-cijferige personeelsnummer bij youforce in. Deze staat rechtsboven boven uw naam op uw salarisspecficatie." sqref="J7:L7">
      <formula1>0</formula1>
      <formula2>999999</formula2>
    </dataValidation>
    <dataValidation allowBlank="1" showInputMessage="1" showErrorMessage="1" prompt="Ouderschapsverlof kan tot maximaal de 8-jarige leeftijd worden aangevraagd." sqref="M16"/>
    <dataValidation type="decimal" allowBlank="1" showInputMessage="1" showErrorMessage="1" error="Geen getal opgegeven tussen 0,0000 en 1,2000" prompt="Vul hier uw werktijdfactor in op het moment dat u voor het eerst ouderschapsverlof gaat opnemen." sqref="D13">
      <formula1>0</formula1>
      <formula2>1.2</formula2>
    </dataValidation>
    <dataValidation type="decimal" allowBlank="1" showInputMessage="1" showErrorMessage="1" error="Geen getal opgegeven tussen 0,0000 en 1,2000" prompt="Wanneer na afloop van het verlof de wtf binnen 6 maanden (PO),  of na 1 jaar (VO) wordt verlaagd, dan hier de verlaagde wtf invullen._x000a_Daarmee wordt voorkomen dat na afloop een deel van het uitbetaalde verlof moet worden terugbetaald._x000a_" sqref="G13">
      <formula1>0</formula1>
      <formula2>1.2</formula2>
    </dataValidation>
    <dataValidation type="date" allowBlank="1" showInputMessage="1" showErrorMessage="1" error="Vul in uren:minuten_x000a_tussen 36 en 45 uur" prompt="Vul in uren:minuten_x000a_tussen 36 en 45 uur" sqref="G15">
      <formula1>1.5</formula1>
      <formula2>1.875</formula2>
    </dataValidation>
    <dataValidation type="time" allowBlank="1" showInputMessage="1" showErrorMessage="1" error="Geen uren:minuten opgegeven of meer uren opgegeven dan waar maximaal recht op is of er is niet opgegeven dat er eerder ouderschapsverlof is opgenomen." prompt="Vul het aantal uur in dat eerder_x000a_ is opgenomen als betaald ouderschapsverlof  in uren:minuten tussen 0 en het aantal uur waar maximaal recht betaald ouderschapsverlof op is." sqref="H23">
      <formula1>0</formula1>
      <formula2>AP15</formula2>
    </dataValidation>
    <dataValidation type="time" allowBlank="1" showInputMessage="1" showErrorMessage="1" error="Geen uren:minuten opgegeven of meer uren oppgegeven dan waar maximaal recht op is of er is niet opgegeven dat er eerder ouderschapsverlof is opgenomen." prompt="Vul het aantal uur in dat eerder is opgenomen als onbetaald ouderschapsverlof in uren:minuten tussen 0 en het aantal uur waar maximaal recht ouderschapsverlof op is." sqref="H24">
      <formula1>0</formula1>
      <formula2>AP16</formula2>
    </dataValidation>
    <dataValidation type="time" allowBlank="1" showInputMessage="1" showErrorMessage="1" prompt="Vermeld de verlofuren in uren:minuten _x000a_voorbeeld 8 uur en 30 min. is 8:30._x000a_Het gaat hiebij om het volledig aantal uren, dus niet alleen het lesgebonden gedeelte." sqref="F29:G29">
      <formula1>0</formula1>
      <formula2>0.416666666666667</formula2>
    </dataValidation>
    <dataValidation type="date" errorStyle="information" allowBlank="1" showInputMessage="1" showErrorMessage="1" error="Ingangsdatum ligt voor de 1e verjaardag van het kind  of het kind is op de ingangsdatum 4 jaar of ouder." prompt="Dit is de datum van de eerste betaalde verlofdag! _x000a_Als de ingevulde datum geen dag is met geplande verlofuren, dan wordt dat aangegeven._x000a_Alléén onbetaald ouderschapsverlof opnemen? Dan hier niets invullen." sqref="E38">
      <formula1>EDATE(J9,12)</formula1>
      <formula2>EDATE(J9,48)-1</formula2>
    </dataValidation>
    <dataValidation type="time" allowBlank="1" showInputMessage="1" showErrorMessage="1" error="U heeft niet opgegeven als uren:minuten of meer dan 10 uur per dag opgegegeven." prompt="Vermeld de verlofuren in uren:minuten _x000a_voorbeeld 8 uur en 30 min. is 8:30._x000a_Het gaat hiebij om het volledig aantal verlofuren, dus niet alleen het lesgebonden gedeelte." sqref="B29:E29">
      <formula1>0</formula1>
      <formula2>0.416666666666667</formula2>
    </dataValidation>
    <dataValidation type="date" allowBlank="1" showInputMessage="1" showErrorMessage="1" errorTitle="Te hoge einddatum" error="Einddatum ligt na 8-jarige leeftijd kind of u heeft een datum opgegeven die niet ligt na de ingangsdatum" prompt="Let op: dit is uiterlijk de laatste groene dag van schema B. Deze wijkt af van de maximale einddatum, omdat anders het maximum uren ouderschapsverlof wordt overschreden, of omdat op deze dag geen verlofuren zijn gepland." sqref="E53">
      <formula1>MAX(E49,E50)</formula1>
      <formula2>J9+((8*365)+2)</formula2>
    </dataValidation>
    <dataValidation type="date" allowBlank="1" showInputMessage="1" showErrorMessage="1" errorTitle="niet binnen 8 jaar" error="geboortedatum moet binnen 8 jaar van het einde van het verlof liggen " prompt="Ouderschapsverlof kan tot maximaal de 8-jarige leeftijd van het kind opgenomen worden" sqref="J9:L9">
      <formula1>MAX(E38,E41,E49,E53)-((8*365)+2)</formula1>
      <formula2>NOW()+275</formula2>
    </dataValidation>
  </dataValidations>
  <pageMargins left="0.6692913385826772" right="0.59055118110236227" top="0.78740157480314965" bottom="0.59055118110236227" header="0.51181102362204722" footer="0.51181102362204722"/>
  <pageSetup paperSize="9" scale="72" pageOrder="overThenDown" orientation="portrait" horizontalDpi="4294967293" verticalDpi="4294967293"/>
  <headerFooter alignWithMargins="0"/>
  <rowBreaks count="4" manualBreakCount="4">
    <brk id="77" max="16383" man="1"/>
    <brk id="154" max="16383" man="1"/>
    <brk id="227" max="16383" man="1"/>
    <brk id="291" max="16383" man="1"/>
  </rowBreaks>
  <colBreaks count="1" manualBreakCount="1">
    <brk id="14" max="1048575" man="1"/>
  </colBreaks>
  <cellWatches>
    <cellWatch r="E38"/>
    <cellWatch r="Q7"/>
    <cellWatch r="B27"/>
  </cellWatches>
  <ignoredErrors>
    <ignoredError sqref="AP81"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1107" r:id="rId3" name="Check Box 83">
              <controlPr defaultSize="0" autoFill="0" autoLine="0" autoPict="0" altText="  Voor dit kind heb ik al eerder ouderschapsverlof opgenomen.">
                <anchor moveWithCells="1">
                  <from>
                    <xdr:col>1</xdr:col>
                    <xdr:colOff>0</xdr:colOff>
                    <xdr:row>15</xdr:row>
                    <xdr:rowOff>76200</xdr:rowOff>
                  </from>
                  <to>
                    <xdr:col>7</xdr:col>
                    <xdr:colOff>514350</xdr:colOff>
                    <xdr:row>17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zoomScaleNormal="100" workbookViewId="0">
      <selection activeCell="C14" sqref="C14"/>
    </sheetView>
  </sheetViews>
  <sheetFormatPr defaultRowHeight="12.75" x14ac:dyDescent="0.2"/>
  <cols>
    <col min="1" max="1" width="11.28515625" style="4" customWidth="1"/>
    <col min="2" max="2" width="6.7109375" style="4" bestFit="1" customWidth="1"/>
    <col min="3" max="3" width="157.28515625" style="5" customWidth="1"/>
  </cols>
  <sheetData>
    <row r="1" spans="1:4" ht="13.5" customHeight="1" x14ac:dyDescent="0.2">
      <c r="A1" s="3" t="s">
        <v>77</v>
      </c>
      <c r="B1" s="3" t="s">
        <v>78</v>
      </c>
      <c r="C1" s="7" t="s">
        <v>79</v>
      </c>
      <c r="D1" s="2" t="s">
        <v>88</v>
      </c>
    </row>
    <row r="2" spans="1:4" ht="13.5" customHeight="1" x14ac:dyDescent="0.2">
      <c r="A2" s="231">
        <v>44819</v>
      </c>
      <c r="B2" s="13" t="s">
        <v>204</v>
      </c>
      <c r="C2" s="12" t="s">
        <v>205</v>
      </c>
      <c r="D2" s="1" t="s">
        <v>198</v>
      </c>
    </row>
    <row r="3" spans="1:4" ht="13.5" customHeight="1" x14ac:dyDescent="0.2">
      <c r="A3" s="231">
        <v>44816</v>
      </c>
      <c r="B3" s="13" t="s">
        <v>201</v>
      </c>
      <c r="C3" s="12" t="s">
        <v>202</v>
      </c>
      <c r="D3" s="1" t="s">
        <v>198</v>
      </c>
    </row>
    <row r="4" spans="1:4" ht="13.5" customHeight="1" x14ac:dyDescent="0.2">
      <c r="A4" s="231">
        <v>44791</v>
      </c>
      <c r="B4" s="13" t="s">
        <v>196</v>
      </c>
      <c r="C4" s="12" t="s">
        <v>197</v>
      </c>
      <c r="D4" s="1" t="s">
        <v>198</v>
      </c>
    </row>
    <row r="5" spans="1:4" ht="13.5" customHeight="1" x14ac:dyDescent="0.2">
      <c r="A5" s="231">
        <v>44441</v>
      </c>
      <c r="B5" s="13" t="s">
        <v>180</v>
      </c>
      <c r="C5" s="12" t="s">
        <v>181</v>
      </c>
      <c r="D5" s="1" t="s">
        <v>159</v>
      </c>
    </row>
    <row r="6" spans="1:4" ht="13.5" customHeight="1" x14ac:dyDescent="0.2">
      <c r="A6" s="231">
        <v>43944</v>
      </c>
      <c r="B6" s="13" t="s">
        <v>178</v>
      </c>
      <c r="C6" s="12" t="s">
        <v>179</v>
      </c>
      <c r="D6" s="1" t="s">
        <v>107</v>
      </c>
    </row>
    <row r="7" spans="1:4" ht="13.5" customHeight="1" x14ac:dyDescent="0.2">
      <c r="A7" s="231">
        <v>43944</v>
      </c>
      <c r="B7" s="13" t="s">
        <v>176</v>
      </c>
      <c r="C7" s="12" t="s">
        <v>175</v>
      </c>
      <c r="D7" s="1" t="s">
        <v>159</v>
      </c>
    </row>
    <row r="8" spans="1:4" ht="13.5" customHeight="1" x14ac:dyDescent="0.2">
      <c r="A8" s="231">
        <v>43633</v>
      </c>
      <c r="B8" s="13" t="s">
        <v>174</v>
      </c>
      <c r="C8" s="12" t="s">
        <v>177</v>
      </c>
      <c r="D8" s="1" t="s">
        <v>107</v>
      </c>
    </row>
    <row r="9" spans="1:4" s="1" customFormat="1" ht="13.5" customHeight="1" x14ac:dyDescent="0.2">
      <c r="A9" s="231">
        <v>43564</v>
      </c>
      <c r="B9" s="13" t="s">
        <v>170</v>
      </c>
      <c r="C9" s="12" t="s">
        <v>171</v>
      </c>
      <c r="D9" s="1" t="s">
        <v>107</v>
      </c>
    </row>
    <row r="10" spans="1:4" s="1" customFormat="1" ht="13.5" customHeight="1" x14ac:dyDescent="0.2">
      <c r="A10" s="231">
        <v>43559</v>
      </c>
      <c r="B10" s="13" t="s">
        <v>169</v>
      </c>
      <c r="C10" s="12" t="s">
        <v>168</v>
      </c>
      <c r="D10" s="1" t="s">
        <v>107</v>
      </c>
    </row>
    <row r="11" spans="1:4" s="1" customFormat="1" ht="13.5" customHeight="1" x14ac:dyDescent="0.2">
      <c r="A11" s="231">
        <v>43208</v>
      </c>
      <c r="B11" s="13" t="s">
        <v>166</v>
      </c>
      <c r="C11" s="12" t="s">
        <v>167</v>
      </c>
      <c r="D11" s="1" t="s">
        <v>107</v>
      </c>
    </row>
    <row r="12" spans="1:4" s="1" customFormat="1" ht="13.5" customHeight="1" x14ac:dyDescent="0.2">
      <c r="A12" s="231">
        <v>43028</v>
      </c>
      <c r="B12" s="13" t="s">
        <v>164</v>
      </c>
      <c r="C12" s="12" t="s">
        <v>165</v>
      </c>
      <c r="D12" s="1" t="s">
        <v>107</v>
      </c>
    </row>
    <row r="13" spans="1:4" ht="13.5" customHeight="1" x14ac:dyDescent="0.2">
      <c r="A13" s="231">
        <v>42927</v>
      </c>
      <c r="B13" s="13" t="s">
        <v>162</v>
      </c>
      <c r="C13" s="12" t="s">
        <v>163</v>
      </c>
      <c r="D13" s="1" t="s">
        <v>107</v>
      </c>
    </row>
    <row r="14" spans="1:4" s="1" customFormat="1" ht="13.5" customHeight="1" x14ac:dyDescent="0.2">
      <c r="A14" s="231">
        <v>42815</v>
      </c>
      <c r="B14" s="13" t="s">
        <v>160</v>
      </c>
      <c r="C14" s="12" t="s">
        <v>161</v>
      </c>
      <c r="D14" s="1" t="s">
        <v>107</v>
      </c>
    </row>
    <row r="15" spans="1:4" s="1" customFormat="1" x14ac:dyDescent="0.2">
      <c r="A15" s="231">
        <v>42678</v>
      </c>
      <c r="B15" s="13" t="s">
        <v>157</v>
      </c>
      <c r="C15" s="12" t="s">
        <v>158</v>
      </c>
      <c r="D15" s="1" t="s">
        <v>159</v>
      </c>
    </row>
    <row r="16" spans="1:4" s="1" customFormat="1" x14ac:dyDescent="0.2">
      <c r="A16" s="231">
        <v>42671</v>
      </c>
      <c r="B16" s="13" t="s">
        <v>155</v>
      </c>
      <c r="C16" s="12" t="s">
        <v>156</v>
      </c>
      <c r="D16" s="1" t="s">
        <v>107</v>
      </c>
    </row>
    <row r="17" spans="1:4" s="1" customFormat="1" x14ac:dyDescent="0.2">
      <c r="A17" s="223">
        <v>42557</v>
      </c>
      <c r="B17" s="13" t="s">
        <v>149</v>
      </c>
      <c r="C17" s="12" t="s">
        <v>150</v>
      </c>
      <c r="D17" s="1" t="s">
        <v>91</v>
      </c>
    </row>
    <row r="18" spans="1:4" s="1" customFormat="1" x14ac:dyDescent="0.2">
      <c r="A18" s="223">
        <v>42347</v>
      </c>
      <c r="B18" s="13" t="s">
        <v>142</v>
      </c>
      <c r="C18" s="12" t="s">
        <v>143</v>
      </c>
      <c r="D18" s="1" t="s">
        <v>107</v>
      </c>
    </row>
    <row r="19" spans="1:4" s="1" customFormat="1" x14ac:dyDescent="0.2">
      <c r="A19" s="223">
        <v>42345</v>
      </c>
      <c r="B19" s="13" t="s">
        <v>135</v>
      </c>
      <c r="C19" s="12" t="s">
        <v>153</v>
      </c>
      <c r="D19" s="1" t="s">
        <v>107</v>
      </c>
    </row>
    <row r="20" spans="1:4" s="1" customFormat="1" x14ac:dyDescent="0.2">
      <c r="A20" s="223">
        <v>42166</v>
      </c>
      <c r="B20" s="13" t="s">
        <v>134</v>
      </c>
      <c r="C20" s="12" t="s">
        <v>148</v>
      </c>
      <c r="D20" s="1" t="s">
        <v>107</v>
      </c>
    </row>
    <row r="21" spans="1:4" s="1" customFormat="1" x14ac:dyDescent="0.2">
      <c r="A21" s="223">
        <v>42164</v>
      </c>
      <c r="B21" s="13" t="s">
        <v>132</v>
      </c>
      <c r="C21" s="12" t="s">
        <v>133</v>
      </c>
      <c r="D21" s="1" t="s">
        <v>107</v>
      </c>
    </row>
    <row r="22" spans="1:4" s="1" customFormat="1" x14ac:dyDescent="0.2">
      <c r="A22" s="223">
        <v>42158</v>
      </c>
      <c r="B22" s="13" t="s">
        <v>130</v>
      </c>
      <c r="C22" s="12" t="s">
        <v>131</v>
      </c>
      <c r="D22" s="1" t="s">
        <v>107</v>
      </c>
    </row>
    <row r="23" spans="1:4" x14ac:dyDescent="0.2">
      <c r="A23" s="223">
        <v>42144</v>
      </c>
      <c r="B23" s="13" t="s">
        <v>128</v>
      </c>
      <c r="C23" s="12" t="s">
        <v>129</v>
      </c>
      <c r="D23" s="1" t="s">
        <v>107</v>
      </c>
    </row>
    <row r="24" spans="1:4" x14ac:dyDescent="0.2">
      <c r="A24" s="223">
        <v>41765</v>
      </c>
      <c r="B24" s="13" t="s">
        <v>154</v>
      </c>
      <c r="C24" s="12" t="s">
        <v>127</v>
      </c>
      <c r="D24" s="1" t="s">
        <v>115</v>
      </c>
    </row>
    <row r="25" spans="1:4" s="1" customFormat="1" ht="14.25" customHeight="1" x14ac:dyDescent="0.2">
      <c r="A25" s="223">
        <v>42117</v>
      </c>
      <c r="B25" s="13" t="s">
        <v>114</v>
      </c>
      <c r="C25" s="12" t="s">
        <v>126</v>
      </c>
      <c r="D25" s="1" t="s">
        <v>115</v>
      </c>
    </row>
    <row r="26" spans="1:4" x14ac:dyDescent="0.2">
      <c r="A26" s="223">
        <v>42116</v>
      </c>
      <c r="B26" s="13" t="s">
        <v>112</v>
      </c>
      <c r="C26" s="12" t="s">
        <v>113</v>
      </c>
      <c r="D26" s="1" t="s">
        <v>107</v>
      </c>
    </row>
    <row r="27" spans="1:4" ht="25.5" x14ac:dyDescent="0.2">
      <c r="A27" s="224">
        <v>42051</v>
      </c>
      <c r="B27" s="14" t="s">
        <v>108</v>
      </c>
      <c r="C27" s="12" t="s">
        <v>152</v>
      </c>
      <c r="D27" s="15" t="s">
        <v>107</v>
      </c>
    </row>
    <row r="28" spans="1:4" s="6" customFormat="1" x14ac:dyDescent="0.2">
      <c r="A28" s="223">
        <v>41977</v>
      </c>
      <c r="B28" s="13" t="s">
        <v>105</v>
      </c>
      <c r="C28" s="12" t="s">
        <v>106</v>
      </c>
      <c r="D28" s="1" t="s">
        <v>107</v>
      </c>
    </row>
    <row r="29" spans="1:4" s="6" customFormat="1" x14ac:dyDescent="0.2">
      <c r="A29" s="223">
        <v>41953</v>
      </c>
      <c r="B29" s="13" t="s">
        <v>102</v>
      </c>
      <c r="C29" s="12" t="s">
        <v>103</v>
      </c>
      <c r="D29" s="1" t="s">
        <v>87</v>
      </c>
    </row>
    <row r="30" spans="1:4" s="6" customFormat="1" x14ac:dyDescent="0.2">
      <c r="A30" s="225">
        <v>41859</v>
      </c>
      <c r="B30" s="10" t="s">
        <v>100</v>
      </c>
      <c r="C30" s="12" t="s">
        <v>151</v>
      </c>
      <c r="D30" s="11" t="s">
        <v>87</v>
      </c>
    </row>
    <row r="31" spans="1:4" x14ac:dyDescent="0.2">
      <c r="A31" s="226">
        <v>41857</v>
      </c>
      <c r="B31" s="8" t="s">
        <v>98</v>
      </c>
      <c r="C31" s="9" t="s">
        <v>99</v>
      </c>
      <c r="D31" s="6" t="s">
        <v>87</v>
      </c>
    </row>
    <row r="32" spans="1:4" x14ac:dyDescent="0.2">
      <c r="A32" s="226">
        <v>41838</v>
      </c>
      <c r="B32" s="8" t="s">
        <v>95</v>
      </c>
      <c r="C32" s="9" t="s">
        <v>96</v>
      </c>
      <c r="D32" s="6" t="s">
        <v>87</v>
      </c>
    </row>
    <row r="33" spans="1:4" x14ac:dyDescent="0.2">
      <c r="A33" s="226">
        <v>41732</v>
      </c>
      <c r="B33" s="8" t="s">
        <v>92</v>
      </c>
      <c r="C33" s="9" t="s">
        <v>93</v>
      </c>
      <c r="D33" s="6" t="s">
        <v>91</v>
      </c>
    </row>
    <row r="34" spans="1:4" x14ac:dyDescent="0.2">
      <c r="A34" s="226">
        <v>41853</v>
      </c>
      <c r="B34" s="8" t="s">
        <v>89</v>
      </c>
      <c r="C34" s="9" t="s">
        <v>90</v>
      </c>
      <c r="D34" s="6" t="s">
        <v>91</v>
      </c>
    </row>
    <row r="35" spans="1:4" x14ac:dyDescent="0.2">
      <c r="A35" s="227">
        <v>41184</v>
      </c>
      <c r="B35" s="4" t="s">
        <v>85</v>
      </c>
      <c r="C35" s="5" t="s">
        <v>86</v>
      </c>
      <c r="D35" s="6" t="s">
        <v>87</v>
      </c>
    </row>
    <row r="36" spans="1:4" x14ac:dyDescent="0.2">
      <c r="A36" s="227">
        <v>41131</v>
      </c>
      <c r="B36" s="4" t="s">
        <v>83</v>
      </c>
      <c r="C36" s="5" t="s">
        <v>84</v>
      </c>
      <c r="D36" t="s">
        <v>87</v>
      </c>
    </row>
    <row r="37" spans="1:4" x14ac:dyDescent="0.2">
      <c r="A37" s="227">
        <v>41058</v>
      </c>
      <c r="B37" s="4" t="s">
        <v>82</v>
      </c>
      <c r="C37" s="5" t="s">
        <v>80</v>
      </c>
      <c r="D37" t="s">
        <v>87</v>
      </c>
    </row>
  </sheetData>
  <sheetProtection password="E784" sheet="1" selectLockedCells="1" selectUnlockedCells="1"/>
  <phoneticPr fontId="28"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Toelichting spreadsheet</vt:lpstr>
      <vt:lpstr>Ouderschapsverlof 1e jaar</vt:lpstr>
      <vt:lpstr>Ouderschapsverlof na 1 jaar</vt:lpstr>
      <vt:lpstr>Wijzigingen</vt:lpstr>
      <vt:lpstr>'Ouderschapsverlof 1e jaar'!Afdrukbereik</vt:lpstr>
      <vt:lpstr>'Ouderschapsverlof na 1 jaar'!Afdrukbereik</vt:lpstr>
      <vt:lpstr>Wijzigingen!Afdrukbereik</vt:lpstr>
    </vt:vector>
  </TitlesOfParts>
  <Company>geen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dc:creator>
  <cp:lastModifiedBy>Peter de Vette</cp:lastModifiedBy>
  <cp:lastPrinted>2019-04-04T13:34:00Z</cp:lastPrinted>
  <dcterms:created xsi:type="dcterms:W3CDTF">2006-11-22T18:51:12Z</dcterms:created>
  <dcterms:modified xsi:type="dcterms:W3CDTF">2022-09-15T10:13:47Z</dcterms:modified>
</cp:coreProperties>
</file>